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structional Activity Reports\2019-20 Instructional Activity\"/>
    </mc:Choice>
  </mc:AlternateContent>
  <workbookProtection workbookAlgorithmName="SHA-512" workbookHashValue="Z0lZw2Gq+acyjzs5oiUyOsE88n9ycVl7qBDe3pqkzC5HEZDTXI4nY+iRGoxGqCL2OTiktJ5fsd35/ctfFfCmJQ==" workbookSaltValue="pLNOX84+mfaIJexZRnnFsw==" workbookSpinCount="100000" lockStructure="1"/>
  <bookViews>
    <workbookView xWindow="0" yWindow="0" windowWidth="23145" windowHeight="11850"/>
  </bookViews>
  <sheets>
    <sheet name="TOTAL SCH per FTE" sheetId="1" r:id="rId1"/>
    <sheet name="Ugrad SCH per FTE" sheetId="2" r:id="rId2"/>
    <sheet name="GRAD SCH per FTE" sheetId="3" r:id="rId3"/>
  </sheets>
  <calcPr calcId="162913"/>
</workbook>
</file>

<file path=xl/calcChain.xml><?xml version="1.0" encoding="utf-8"?>
<calcChain xmlns="http://schemas.openxmlformats.org/spreadsheetml/2006/main">
  <c r="G36" i="2" l="1"/>
  <c r="G39" i="2" s="1"/>
  <c r="H106" i="3"/>
  <c r="D106" i="3"/>
  <c r="H106" i="2"/>
  <c r="D106" i="2"/>
  <c r="H46" i="3"/>
  <c r="D46" i="3"/>
  <c r="H46" i="2"/>
  <c r="D46" i="2"/>
  <c r="H47" i="3"/>
  <c r="B47" i="3"/>
  <c r="D47" i="3" s="1"/>
  <c r="H47" i="2"/>
  <c r="B47" i="2"/>
  <c r="D47" i="2" s="1"/>
  <c r="G53" i="2"/>
  <c r="H106" i="1"/>
  <c r="D106" i="1"/>
  <c r="G53" i="1"/>
  <c r="H47" i="1"/>
  <c r="D47" i="1"/>
  <c r="B108" i="3" l="1"/>
  <c r="B107" i="3"/>
  <c r="B105" i="3"/>
  <c r="B104" i="3"/>
  <c r="B103" i="3"/>
  <c r="B102" i="3"/>
  <c r="B101" i="3"/>
  <c r="B96" i="3"/>
  <c r="B95" i="3"/>
  <c r="B94" i="3"/>
  <c r="B93" i="3"/>
  <c r="B89" i="3"/>
  <c r="B86" i="3"/>
  <c r="B82" i="3"/>
  <c r="B81" i="3"/>
  <c r="B80" i="3"/>
  <c r="B79" i="3"/>
  <c r="B78" i="3"/>
  <c r="B77" i="3"/>
  <c r="B76" i="3"/>
  <c r="B75" i="3"/>
  <c r="B74" i="3"/>
  <c r="B69" i="3"/>
  <c r="B68" i="3"/>
  <c r="B67" i="3"/>
  <c r="B66" i="3"/>
  <c r="B61" i="3"/>
  <c r="B60" i="3"/>
  <c r="B59" i="3"/>
  <c r="B58" i="3"/>
  <c r="B57" i="3"/>
  <c r="B42" i="3"/>
  <c r="B52" i="3"/>
  <c r="B51" i="3"/>
  <c r="B50" i="3"/>
  <c r="B49" i="3"/>
  <c r="B48" i="3"/>
  <c r="B38" i="3"/>
  <c r="B37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52" i="2"/>
  <c r="B51" i="2"/>
  <c r="B50" i="2"/>
  <c r="B49" i="2"/>
  <c r="B48" i="2"/>
  <c r="B38" i="2"/>
  <c r="B3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08" i="2"/>
  <c r="B107" i="2"/>
  <c r="B105" i="2"/>
  <c r="B104" i="2"/>
  <c r="B103" i="2"/>
  <c r="B102" i="2"/>
  <c r="B101" i="2"/>
  <c r="B96" i="2"/>
  <c r="B95" i="2"/>
  <c r="B94" i="2"/>
  <c r="B93" i="2"/>
  <c r="B89" i="2"/>
  <c r="B86" i="2"/>
  <c r="B82" i="2"/>
  <c r="B81" i="2"/>
  <c r="B80" i="2"/>
  <c r="B79" i="2"/>
  <c r="B78" i="2"/>
  <c r="B77" i="2"/>
  <c r="B76" i="2"/>
  <c r="B75" i="2"/>
  <c r="B74" i="2"/>
  <c r="B42" i="2"/>
  <c r="B69" i="2"/>
  <c r="B68" i="2"/>
  <c r="B67" i="2"/>
  <c r="B66" i="2"/>
  <c r="B61" i="2"/>
  <c r="B60" i="2"/>
  <c r="B59" i="2"/>
  <c r="B58" i="2"/>
  <c r="B57" i="2"/>
  <c r="C39" i="1" l="1"/>
  <c r="C70" i="1"/>
  <c r="C62" i="1"/>
  <c r="C36" i="1"/>
  <c r="C109" i="1"/>
  <c r="C97" i="1"/>
  <c r="C83" i="1"/>
  <c r="G70" i="1"/>
  <c r="F70" i="1"/>
  <c r="B70" i="1"/>
  <c r="C53" i="1"/>
  <c r="B83" i="3"/>
  <c r="C83" i="3"/>
  <c r="F83" i="3"/>
  <c r="G83" i="3"/>
  <c r="H74" i="3"/>
  <c r="D74" i="3"/>
  <c r="B83" i="2"/>
  <c r="C83" i="2"/>
  <c r="F83" i="2"/>
  <c r="G83" i="2"/>
  <c r="H74" i="2"/>
  <c r="D74" i="2"/>
  <c r="B83" i="1"/>
  <c r="F83" i="1"/>
  <c r="G83" i="1"/>
  <c r="H74" i="1"/>
  <c r="D74" i="1"/>
  <c r="H67" i="1"/>
  <c r="D67" i="1"/>
  <c r="H67" i="2"/>
  <c r="D67" i="2"/>
  <c r="H67" i="3"/>
  <c r="D67" i="3"/>
  <c r="C70" i="3"/>
  <c r="C112" i="1" l="1"/>
  <c r="B97" i="2"/>
  <c r="B36" i="1" l="1"/>
  <c r="B39" i="1" s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G97" i="3" l="1"/>
  <c r="G70" i="3"/>
  <c r="G62" i="3"/>
  <c r="G53" i="3"/>
  <c r="G36" i="3"/>
  <c r="G39" i="3" s="1"/>
  <c r="D18" i="2"/>
  <c r="D19" i="2"/>
  <c r="D17" i="2"/>
  <c r="D16" i="2"/>
  <c r="D15" i="2"/>
  <c r="D14" i="2"/>
  <c r="D13" i="2"/>
  <c r="D82" i="3" l="1"/>
  <c r="D59" i="3" l="1"/>
  <c r="D58" i="3"/>
  <c r="D59" i="2"/>
  <c r="D58" i="2"/>
  <c r="D89" i="1"/>
  <c r="D86" i="1"/>
  <c r="D77" i="1"/>
  <c r="D76" i="1"/>
  <c r="D75" i="1"/>
  <c r="D68" i="1"/>
  <c r="D66" i="1"/>
  <c r="D49" i="1"/>
  <c r="D51" i="1"/>
  <c r="D60" i="1"/>
  <c r="D59" i="1"/>
  <c r="D58" i="1"/>
  <c r="D57" i="1"/>
  <c r="D101" i="1" l="1"/>
  <c r="F109" i="3" l="1"/>
  <c r="F97" i="3"/>
  <c r="F70" i="3"/>
  <c r="F62" i="3"/>
  <c r="F53" i="3"/>
  <c r="F36" i="3"/>
  <c r="F39" i="3" s="1"/>
  <c r="F109" i="2"/>
  <c r="F97" i="2"/>
  <c r="F70" i="2"/>
  <c r="F62" i="2"/>
  <c r="F53" i="2"/>
  <c r="F36" i="2"/>
  <c r="F39" i="2" s="1"/>
  <c r="F112" i="3" l="1"/>
  <c r="F112" i="2"/>
  <c r="F97" i="1" l="1"/>
  <c r="F53" i="1"/>
  <c r="F62" i="1"/>
  <c r="F36" i="1"/>
  <c r="F39" i="1" s="1"/>
  <c r="F109" i="1" l="1"/>
  <c r="F112" i="1" l="1"/>
  <c r="H109" i="1"/>
  <c r="G109" i="3"/>
  <c r="G112" i="3" s="1"/>
  <c r="G97" i="2"/>
  <c r="G109" i="2"/>
  <c r="G70" i="2"/>
  <c r="G62" i="2"/>
  <c r="G97" i="1"/>
  <c r="G109" i="1"/>
  <c r="G62" i="1"/>
  <c r="G36" i="1"/>
  <c r="G39" i="1" s="1"/>
  <c r="G112" i="1" l="1"/>
  <c r="H112" i="1" s="1"/>
  <c r="H112" i="3"/>
  <c r="G112" i="2"/>
  <c r="H112" i="2" s="1"/>
  <c r="H109" i="3"/>
  <c r="C109" i="3"/>
  <c r="H108" i="3"/>
  <c r="D108" i="3"/>
  <c r="H107" i="3"/>
  <c r="D107" i="3"/>
  <c r="H105" i="3"/>
  <c r="D105" i="3"/>
  <c r="H104" i="3"/>
  <c r="D104" i="3"/>
  <c r="H103" i="3"/>
  <c r="D103" i="3"/>
  <c r="H102" i="3"/>
  <c r="D102" i="3"/>
  <c r="H101" i="3"/>
  <c r="D101" i="3"/>
  <c r="H97" i="3"/>
  <c r="C97" i="3"/>
  <c r="B97" i="3"/>
  <c r="H96" i="3"/>
  <c r="D96" i="3"/>
  <c r="H95" i="3"/>
  <c r="D95" i="3"/>
  <c r="H94" i="3"/>
  <c r="D94" i="3"/>
  <c r="H93" i="3"/>
  <c r="D93" i="3"/>
  <c r="H89" i="3"/>
  <c r="D89" i="3"/>
  <c r="H86" i="3"/>
  <c r="D86" i="3"/>
  <c r="H83" i="3"/>
  <c r="H82" i="3"/>
  <c r="H81" i="3"/>
  <c r="D81" i="3"/>
  <c r="H80" i="3"/>
  <c r="D80" i="3"/>
  <c r="H79" i="3"/>
  <c r="D79" i="3"/>
  <c r="H78" i="3"/>
  <c r="D78" i="3"/>
  <c r="H77" i="3"/>
  <c r="D77" i="3"/>
  <c r="H76" i="3"/>
  <c r="D76" i="3"/>
  <c r="H75" i="3"/>
  <c r="D75" i="3"/>
  <c r="H70" i="3"/>
  <c r="B70" i="3"/>
  <c r="D70" i="3" s="1"/>
  <c r="H69" i="3"/>
  <c r="D69" i="3"/>
  <c r="H68" i="3"/>
  <c r="D68" i="3"/>
  <c r="H66" i="3"/>
  <c r="D66" i="3"/>
  <c r="H62" i="3"/>
  <c r="C62" i="3"/>
  <c r="B62" i="3"/>
  <c r="H61" i="3"/>
  <c r="D61" i="3"/>
  <c r="H60" i="3"/>
  <c r="D60" i="3"/>
  <c r="H59" i="3"/>
  <c r="H58" i="3"/>
  <c r="H57" i="3"/>
  <c r="D57" i="3"/>
  <c r="H53" i="3"/>
  <c r="C53" i="3"/>
  <c r="B53" i="3"/>
  <c r="H52" i="3"/>
  <c r="D52" i="3"/>
  <c r="H51" i="3"/>
  <c r="D51" i="3"/>
  <c r="H50" i="3"/>
  <c r="D50" i="3"/>
  <c r="H49" i="3"/>
  <c r="D49" i="3"/>
  <c r="H48" i="3"/>
  <c r="D48" i="3"/>
  <c r="H42" i="3"/>
  <c r="D42" i="3"/>
  <c r="H39" i="3"/>
  <c r="H38" i="3"/>
  <c r="D38" i="3"/>
  <c r="H37" i="3"/>
  <c r="D37" i="3"/>
  <c r="H36" i="3"/>
  <c r="C36" i="3"/>
  <c r="H35" i="3"/>
  <c r="D35" i="3"/>
  <c r="H34" i="3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B36" i="3"/>
  <c r="B39" i="3" s="1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09" i="2"/>
  <c r="C109" i="2"/>
  <c r="B109" i="2"/>
  <c r="H108" i="2"/>
  <c r="D108" i="2"/>
  <c r="H107" i="2"/>
  <c r="D107" i="2"/>
  <c r="H105" i="2"/>
  <c r="D105" i="2"/>
  <c r="H104" i="2"/>
  <c r="D104" i="2"/>
  <c r="H103" i="2"/>
  <c r="D103" i="2"/>
  <c r="H102" i="2"/>
  <c r="D102" i="2"/>
  <c r="H101" i="2"/>
  <c r="D101" i="2"/>
  <c r="H97" i="2"/>
  <c r="H96" i="2"/>
  <c r="D96" i="2"/>
  <c r="H95" i="2"/>
  <c r="D95" i="2"/>
  <c r="H94" i="2"/>
  <c r="D94" i="2"/>
  <c r="H93" i="2"/>
  <c r="C97" i="2"/>
  <c r="H89" i="2"/>
  <c r="D89" i="2"/>
  <c r="H86" i="2"/>
  <c r="D86" i="2"/>
  <c r="H83" i="2"/>
  <c r="H82" i="2"/>
  <c r="D82" i="2"/>
  <c r="H81" i="2"/>
  <c r="D81" i="2"/>
  <c r="H80" i="2"/>
  <c r="D80" i="2"/>
  <c r="H79" i="2"/>
  <c r="D79" i="2"/>
  <c r="H78" i="2"/>
  <c r="D78" i="2"/>
  <c r="H77" i="2"/>
  <c r="D77" i="2"/>
  <c r="H76" i="2"/>
  <c r="D76" i="2"/>
  <c r="H75" i="2"/>
  <c r="D75" i="2"/>
  <c r="H70" i="2"/>
  <c r="C70" i="2"/>
  <c r="B70" i="2"/>
  <c r="H69" i="2"/>
  <c r="D69" i="2"/>
  <c r="H68" i="2"/>
  <c r="D68" i="2"/>
  <c r="H66" i="2"/>
  <c r="D66" i="2"/>
  <c r="H62" i="2"/>
  <c r="C62" i="2"/>
  <c r="B62" i="2"/>
  <c r="H61" i="2"/>
  <c r="D61" i="2"/>
  <c r="H60" i="2"/>
  <c r="D60" i="2"/>
  <c r="H59" i="2"/>
  <c r="H58" i="2"/>
  <c r="H57" i="2"/>
  <c r="D57" i="2"/>
  <c r="H53" i="2"/>
  <c r="C53" i="2"/>
  <c r="B53" i="2"/>
  <c r="H52" i="2"/>
  <c r="D52" i="2"/>
  <c r="H51" i="2"/>
  <c r="D51" i="2"/>
  <c r="H50" i="2"/>
  <c r="D50" i="2"/>
  <c r="H49" i="2"/>
  <c r="D49" i="2"/>
  <c r="H48" i="2"/>
  <c r="D48" i="2"/>
  <c r="H42" i="2"/>
  <c r="D42" i="2"/>
  <c r="H39" i="2"/>
  <c r="H38" i="2"/>
  <c r="D38" i="2"/>
  <c r="H37" i="2"/>
  <c r="D37" i="2"/>
  <c r="H36" i="2"/>
  <c r="C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B36" i="2"/>
  <c r="B39" i="2" s="1"/>
  <c r="H23" i="2"/>
  <c r="D23" i="2"/>
  <c r="H22" i="2"/>
  <c r="D22" i="2"/>
  <c r="H21" i="2"/>
  <c r="D21" i="2"/>
  <c r="H20" i="2"/>
  <c r="D20" i="2"/>
  <c r="H19" i="2"/>
  <c r="H18" i="2"/>
  <c r="H17" i="2"/>
  <c r="H16" i="2"/>
  <c r="H15" i="2"/>
  <c r="H14" i="2"/>
  <c r="H13" i="2"/>
  <c r="H12" i="2"/>
  <c r="D12" i="2"/>
  <c r="H108" i="1"/>
  <c r="H107" i="1"/>
  <c r="H105" i="1"/>
  <c r="H104" i="1"/>
  <c r="H103" i="1"/>
  <c r="H102" i="1"/>
  <c r="H101" i="1"/>
  <c r="H97" i="1"/>
  <c r="H96" i="1"/>
  <c r="H95" i="1"/>
  <c r="H94" i="1"/>
  <c r="H93" i="1"/>
  <c r="H89" i="1"/>
  <c r="H86" i="1"/>
  <c r="H83" i="1"/>
  <c r="H82" i="1"/>
  <c r="H81" i="1"/>
  <c r="H80" i="1"/>
  <c r="H79" i="1"/>
  <c r="H78" i="1"/>
  <c r="H77" i="1"/>
  <c r="H76" i="1"/>
  <c r="H75" i="1"/>
  <c r="H70" i="1"/>
  <c r="H69" i="1"/>
  <c r="H68" i="1"/>
  <c r="H66" i="1"/>
  <c r="H62" i="1"/>
  <c r="H61" i="1"/>
  <c r="H60" i="1"/>
  <c r="H59" i="1"/>
  <c r="H58" i="1"/>
  <c r="H57" i="1"/>
  <c r="H53" i="1"/>
  <c r="H52" i="1"/>
  <c r="H51" i="1"/>
  <c r="H50" i="1"/>
  <c r="H49" i="1"/>
  <c r="H48" i="1"/>
  <c r="H46" i="1"/>
  <c r="H42" i="1"/>
  <c r="H39" i="1"/>
  <c r="H36" i="1"/>
  <c r="D102" i="1"/>
  <c r="D103" i="1"/>
  <c r="D104" i="1"/>
  <c r="D105" i="1"/>
  <c r="D107" i="1"/>
  <c r="D94" i="1"/>
  <c r="D95" i="1"/>
  <c r="D96" i="1"/>
  <c r="D78" i="1"/>
  <c r="D79" i="1"/>
  <c r="D80" i="1"/>
  <c r="D81" i="1"/>
  <c r="D82" i="1"/>
  <c r="D69" i="1"/>
  <c r="D61" i="1"/>
  <c r="D48" i="1"/>
  <c r="D50" i="1"/>
  <c r="D52" i="1"/>
  <c r="D46" i="1"/>
  <c r="D42" i="1"/>
  <c r="D37" i="1"/>
  <c r="D38" i="1"/>
  <c r="D35" i="1"/>
  <c r="D34" i="1"/>
  <c r="D33" i="1"/>
  <c r="D32" i="1"/>
  <c r="D31" i="1"/>
  <c r="D30" i="1"/>
  <c r="D29" i="1"/>
  <c r="D28" i="1"/>
  <c r="D27" i="1"/>
  <c r="D26" i="1"/>
  <c r="D25" i="1"/>
  <c r="D23" i="1"/>
  <c r="D22" i="1"/>
  <c r="D21" i="1"/>
  <c r="D20" i="1"/>
  <c r="D19" i="1"/>
  <c r="D18" i="1"/>
  <c r="D17" i="1"/>
  <c r="D16" i="1"/>
  <c r="D15" i="1"/>
  <c r="D14" i="1"/>
  <c r="D13" i="1"/>
  <c r="D12" i="1"/>
  <c r="B112" i="2" l="1"/>
  <c r="D97" i="2"/>
  <c r="D70" i="2"/>
  <c r="D53" i="2"/>
  <c r="D109" i="2"/>
  <c r="D53" i="3"/>
  <c r="D97" i="3"/>
  <c r="B109" i="3"/>
  <c r="B112" i="3" s="1"/>
  <c r="D83" i="2"/>
  <c r="D83" i="3"/>
  <c r="D62" i="2"/>
  <c r="D62" i="3"/>
  <c r="D36" i="3"/>
  <c r="C39" i="3"/>
  <c r="D39" i="3" s="1"/>
  <c r="D24" i="3"/>
  <c r="D36" i="2"/>
  <c r="D24" i="2"/>
  <c r="D93" i="2"/>
  <c r="C39" i="2"/>
  <c r="D109" i="3" l="1"/>
  <c r="C112" i="3"/>
  <c r="D112" i="3" s="1"/>
  <c r="D39" i="2"/>
  <c r="C112" i="2"/>
  <c r="D112" i="2" s="1"/>
  <c r="B97" i="1" l="1"/>
  <c r="D93" i="1"/>
  <c r="B62" i="1"/>
  <c r="B53" i="1"/>
  <c r="D24" i="1"/>
  <c r="B109" i="1" l="1"/>
  <c r="D108" i="1"/>
  <c r="D53" i="1"/>
  <c r="D97" i="1"/>
  <c r="D109" i="1" l="1"/>
  <c r="D83" i="1"/>
  <c r="D70" i="1"/>
  <c r="D62" i="1"/>
  <c r="O68" i="1"/>
  <c r="B112" i="1" l="1"/>
  <c r="D36" i="1"/>
  <c r="D39" i="1"/>
  <c r="D112" i="1" l="1"/>
</calcChain>
</file>

<file path=xl/sharedStrings.xml><?xml version="1.0" encoding="utf-8"?>
<sst xmlns="http://schemas.openxmlformats.org/spreadsheetml/2006/main" count="457" uniqueCount="168">
  <si>
    <t>THE UNIVERSITY OF MISSISSIPPI</t>
  </si>
  <si>
    <t>STUDENT CREDIT HOUR PER FTE FACULTY</t>
  </si>
  <si>
    <t>INCLUDES ALL CAMPUSES</t>
  </si>
  <si>
    <t>FACULTY</t>
  </si>
  <si>
    <t>STUDENT</t>
  </si>
  <si>
    <t>CR HR</t>
  </si>
  <si>
    <t>FTE</t>
  </si>
  <si>
    <t>PER FTE</t>
  </si>
  <si>
    <t>COLLEGE/DEPT</t>
  </si>
  <si>
    <t>Row Labels</t>
  </si>
  <si>
    <t>Sum of Sum of ADJ FTE IHL6</t>
  </si>
  <si>
    <t>COLLEGE OF LIBERAL ARTS</t>
  </si>
  <si>
    <t>Aerospace Studies</t>
  </si>
  <si>
    <t>AEROSPACE STUDIES</t>
  </si>
  <si>
    <t>African-Amer Studies</t>
  </si>
  <si>
    <t>AFRICAN AMERICAN STUDIES PROGRAM</t>
  </si>
  <si>
    <t>Art</t>
  </si>
  <si>
    <t>ART</t>
  </si>
  <si>
    <t>ART &amp; ART HISTORY</t>
  </si>
  <si>
    <t>Biology</t>
  </si>
  <si>
    <t>BIOLOGY</t>
  </si>
  <si>
    <t>Chemistry</t>
  </si>
  <si>
    <t>CHEMISTRY &amp; BIOCHEMISTRY</t>
  </si>
  <si>
    <t>Classics</t>
  </si>
  <si>
    <t>CLASSICS</t>
  </si>
  <si>
    <t>Economics</t>
  </si>
  <si>
    <t>ECONOMICS</t>
  </si>
  <si>
    <t>English</t>
  </si>
  <si>
    <t>ENGLISH</t>
  </si>
  <si>
    <t>History</t>
  </si>
  <si>
    <t>HISTORY</t>
  </si>
  <si>
    <t>Mathematics</t>
  </si>
  <si>
    <t>MATHEMATICS</t>
  </si>
  <si>
    <t>Military Science</t>
  </si>
  <si>
    <t>MILITARY SCIENCE &amp; LEADERSHIP</t>
  </si>
  <si>
    <t>Modern Languages</t>
  </si>
  <si>
    <t>MODERN LANGUAGES</t>
  </si>
  <si>
    <t>Music</t>
  </si>
  <si>
    <t>MUSIC</t>
  </si>
  <si>
    <t>Naval Science</t>
  </si>
  <si>
    <t>NAVAL SCIENCE</t>
  </si>
  <si>
    <t>Philosophy</t>
  </si>
  <si>
    <t>PHILOSOPHY &amp; RELIGION</t>
  </si>
  <si>
    <t>Physics/Astronomy</t>
  </si>
  <si>
    <t>PHYSICS &amp; ASTRONOMY</t>
  </si>
  <si>
    <t>Political Science</t>
  </si>
  <si>
    <t>POLITICAL SCIENCE</t>
  </si>
  <si>
    <t>Psychology</t>
  </si>
  <si>
    <t>PSYCHOLOGY</t>
  </si>
  <si>
    <t>Public Policy Leadership</t>
  </si>
  <si>
    <t>PUBLIC POLICY LEADERSHIP</t>
  </si>
  <si>
    <t>Sociology/Anthropology</t>
  </si>
  <si>
    <t>SOCIOLOGY &amp; ANTHROPOLOGY</t>
  </si>
  <si>
    <t>Southern Studies</t>
  </si>
  <si>
    <t>CENTER FOR THE STUDY OF SOUTHERN CULTURE</t>
  </si>
  <si>
    <t>Speech</t>
  </si>
  <si>
    <t>SPEECH</t>
  </si>
  <si>
    <t>Theatre Arts</t>
  </si>
  <si>
    <t>THEATRE ARTS</t>
  </si>
  <si>
    <t>Writing &amp; Rhetoric</t>
  </si>
  <si>
    <t>WRITING &amp; RHETORIC</t>
  </si>
  <si>
    <t>SUBTOTAL</t>
  </si>
  <si>
    <t>TOTAL LIBERAL ARTS</t>
  </si>
  <si>
    <t>COLLEGE OF LIBERAL ARTS Total</t>
  </si>
  <si>
    <t xml:space="preserve"> </t>
  </si>
  <si>
    <t>SCHOOL OF ACCOUNTANCY</t>
  </si>
  <si>
    <t>SCHOOL OF APPLIED SCIENCES</t>
  </si>
  <si>
    <t>Intelligence &amp; Security Studies</t>
  </si>
  <si>
    <t>CENTER FOR INTEL &amp; SECURITY STUDIES</t>
  </si>
  <si>
    <t>COMMUNICATION SCIENCES &amp; DISORDERS</t>
  </si>
  <si>
    <t>HESRM</t>
  </si>
  <si>
    <t>HEALTH, EXERCISE SCI &amp; RECREATION MGMT</t>
  </si>
  <si>
    <t>Legal Studies</t>
  </si>
  <si>
    <t>LEGAL STUDIES</t>
  </si>
  <si>
    <t>Nutrition &amp; Hospitality Mgmt.</t>
  </si>
  <si>
    <t>NUTRITION &amp; HOSPITALITY MANAGEMENT</t>
  </si>
  <si>
    <t>Social Work</t>
  </si>
  <si>
    <t>SOCIAL WORK</t>
  </si>
  <si>
    <t>TOTAL APPLIED SCIENCES</t>
  </si>
  <si>
    <t>SCHOOL OF APPLIED SCIENCES Total</t>
  </si>
  <si>
    <t>SCHOOL OF BUSINESS</t>
  </si>
  <si>
    <t>Finance</t>
  </si>
  <si>
    <t>FINANCE</t>
  </si>
  <si>
    <t>Management</t>
  </si>
  <si>
    <t>MANAGEMENT</t>
  </si>
  <si>
    <t>Marketing</t>
  </si>
  <si>
    <t>MARKETING</t>
  </si>
  <si>
    <t>MANAGEMENT INFORMATION SYSTEMS</t>
  </si>
  <si>
    <t>MIS/POM</t>
  </si>
  <si>
    <t>MHA</t>
  </si>
  <si>
    <t>TOTAL BUSINESS</t>
  </si>
  <si>
    <t>SCHOOL OF BUSINESS ADMINISTRATION Total</t>
  </si>
  <si>
    <t>SCHOOL OF BUSINESS ADMINISTRATION</t>
  </si>
  <si>
    <t>SCHOOL OF EDUCATION</t>
  </si>
  <si>
    <t>Leadership/Counselor Ed</t>
  </si>
  <si>
    <t>LEADERSHIP &amp; COUNSELOR EDUCATION</t>
  </si>
  <si>
    <t>TEACHER EDUCATION</t>
  </si>
  <si>
    <t>University Studies</t>
  </si>
  <si>
    <t>UNIVERSITY STUDIES</t>
  </si>
  <si>
    <t xml:space="preserve">TOTAL EDUCATION </t>
  </si>
  <si>
    <t>SCHOOL OF EDUCATION Total</t>
  </si>
  <si>
    <t>SCHOOL OF ENGINEERING</t>
  </si>
  <si>
    <t>Center for Manf Excellence</t>
  </si>
  <si>
    <t>CENTER FOR MANUFACTURING EXCELLENCE(CME)</t>
  </si>
  <si>
    <t>Chemical Engineering</t>
  </si>
  <si>
    <t>CHEMICAL ENGINEERING</t>
  </si>
  <si>
    <t>Civil Engineering</t>
  </si>
  <si>
    <t>CIVIL ENGINEERING</t>
  </si>
  <si>
    <t>Computer Science</t>
  </si>
  <si>
    <t>COMPUTER &amp; INFORMATION SCIENCE</t>
  </si>
  <si>
    <t>Electrical Engineering</t>
  </si>
  <si>
    <t>ELECTRICAL ENGINEERING</t>
  </si>
  <si>
    <t>Geology &amp; Geological Engineering</t>
  </si>
  <si>
    <t>GEOLOGY &amp; GEOLOGICAL ENGINEERING</t>
  </si>
  <si>
    <t>Mechanical Engineering</t>
  </si>
  <si>
    <t>MECHANICAL ENGINEERING</t>
  </si>
  <si>
    <t>NAT'L CTR COMPUTATIONAL HYDROSCI &amp; ENGIN</t>
  </si>
  <si>
    <t>TOTAL ENGINEERING</t>
  </si>
  <si>
    <t>SCHOOL OF ENGINEERING Total</t>
  </si>
  <si>
    <t>SCHOOL OF JOURNALISM</t>
  </si>
  <si>
    <t>SCHOOL OF JOURNALISM &amp; NEW MEDIA Total</t>
  </si>
  <si>
    <t>SCHOOL OF LAW</t>
  </si>
  <si>
    <t>SCHOOL OF LAW Total</t>
  </si>
  <si>
    <t>SCHOOL OF PHARMACY</t>
  </si>
  <si>
    <t>BIOMOLECULAR SCIENCES</t>
  </si>
  <si>
    <t>BIOMOLECULAR SCIENCES - PHARMACOLOGY</t>
  </si>
  <si>
    <t>Pharmacy Administration</t>
  </si>
  <si>
    <t>PHARMACY ADMINISTRATION</t>
  </si>
  <si>
    <t>Pharmacy Practice</t>
  </si>
  <si>
    <t>PHARMACY PRACTICE</t>
  </si>
  <si>
    <t>TOTAL PHARMACY</t>
  </si>
  <si>
    <t>SCHOOL OF PHARMACY Total</t>
  </si>
  <si>
    <t>MISCELLANEOUS DEPARTMENTS</t>
  </si>
  <si>
    <t>Croft International Studies</t>
  </si>
  <si>
    <t>CROFT INST FOR INTERNATIONAL STUDIES</t>
  </si>
  <si>
    <t>Honors College</t>
  </si>
  <si>
    <t>SALLY MCDONNELL BARKSDALE HONORS COLLEGE</t>
  </si>
  <si>
    <t>Developmental Studies</t>
  </si>
  <si>
    <t>DEVELOPMENTAL STUDIES</t>
  </si>
  <si>
    <t>NCPA</t>
  </si>
  <si>
    <t>NATIONAL CENTER FOR PHYSICAL ACOUSTICS</t>
  </si>
  <si>
    <t>STUDY ABROAD</t>
  </si>
  <si>
    <t>TOTAL MISCELLANEOUS</t>
  </si>
  <si>
    <t>UNIVERSITY PROGRAMS Total</t>
  </si>
  <si>
    <t>UNIVERSITY PROGRAMS</t>
  </si>
  <si>
    <t>TOTAL UNIVERSITY</t>
  </si>
  <si>
    <t>Grand Total</t>
  </si>
  <si>
    <t>Gender Studies</t>
  </si>
  <si>
    <t>Dean's Office (ENVS, CINE)</t>
  </si>
  <si>
    <t>Communication Sci&amp;Disorders</t>
  </si>
  <si>
    <t>Pharmaceutics&amp;Drug Delivery</t>
  </si>
  <si>
    <t>Biomolecular Sciences</t>
  </si>
  <si>
    <t>Study Abroad</t>
  </si>
  <si>
    <t>Teacher Education</t>
  </si>
  <si>
    <t>Gen Instructional Expense</t>
  </si>
  <si>
    <t>Ctr Student Success/1st Year</t>
  </si>
  <si>
    <t>UNDERGRADUATE STUDENT CREDIT HOUR PER FTE FACULTY</t>
  </si>
  <si>
    <t>GRADUATE STUDENT CREDIT HOUR PER FTE FACULTY</t>
  </si>
  <si>
    <t>NCCHE</t>
  </si>
  <si>
    <t>-</t>
  </si>
  <si>
    <t>ACADEMIC YEAR 2019-20</t>
  </si>
  <si>
    <t>FALL SEMESTER 2019-20</t>
  </si>
  <si>
    <t>SPRING SEMESTER 2019-20</t>
  </si>
  <si>
    <t>Dean's Office (ENVS, CINE, LIBA)</t>
  </si>
  <si>
    <t>Higher Education</t>
  </si>
  <si>
    <t>Biomedical Engineering</t>
  </si>
  <si>
    <t>Applied Gerontology</t>
  </si>
  <si>
    <t>Graduate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</si>
</sst>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sz val="8"/>
      <name val="Verdana"/>
      <family val="2"/>
    </font>
    <font>
      <b/>
      <i/>
      <sz val="8"/>
      <color theme="0"/>
      <name val="Verdana"/>
      <family val="2"/>
    </font>
    <font>
      <i/>
      <sz val="8"/>
      <color theme="0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1D326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6" fillId="4" borderId="0" xfId="0" applyFont="1" applyFill="1" applyBorder="1"/>
    <xf numFmtId="2" fontId="3" fillId="0" borderId="0" xfId="0" applyNumberFormat="1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164" fontId="4" fillId="2" borderId="0" xfId="1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/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3" fillId="0" borderId="0" xfId="0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2" fontId="3" fillId="0" borderId="0" xfId="2" applyNumberFormat="1" applyFont="1" applyFill="1" applyBorder="1" applyAlignment="1">
      <alignment horizontal="right"/>
    </xf>
    <xf numFmtId="43" fontId="4" fillId="2" borderId="0" xfId="1" applyFont="1" applyFill="1" applyBorder="1"/>
    <xf numFmtId="0" fontId="8" fillId="0" borderId="0" xfId="0" applyFont="1"/>
    <xf numFmtId="3" fontId="3" fillId="0" borderId="0" xfId="0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67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workbookViewId="0">
      <selection sqref="A1:H1"/>
    </sheetView>
  </sheetViews>
  <sheetFormatPr defaultColWidth="9.140625" defaultRowHeight="10.5" x14ac:dyDescent="0.15"/>
  <cols>
    <col min="1" max="1" width="30.5703125" style="1" customWidth="1"/>
    <col min="2" max="2" width="11.28515625" style="30" bestFit="1" customWidth="1"/>
    <col min="3" max="3" width="11.42578125" style="6" bestFit="1" customWidth="1"/>
    <col min="4" max="4" width="10.140625" style="5" bestFit="1" customWidth="1"/>
    <col min="5" max="5" width="2.85546875" style="7" customWidth="1"/>
    <col min="6" max="6" width="11.28515625" style="5" bestFit="1" customWidth="1"/>
    <col min="7" max="7" width="11.42578125" style="6" bestFit="1" customWidth="1"/>
    <col min="8" max="8" width="11.28515625" style="5" bestFit="1" customWidth="1"/>
    <col min="9" max="9" width="9.140625" style="1" customWidth="1"/>
    <col min="10" max="10" width="9.140625" style="1"/>
    <col min="11" max="12" width="9.140625" style="1" hidden="1" customWidth="1"/>
    <col min="13" max="13" width="15.5703125" style="1" hidden="1" customWidth="1"/>
    <col min="14" max="15" width="9.140625" style="1" hidden="1" customWidth="1"/>
    <col min="16" max="16" width="26.7109375" style="1" hidden="1" customWidth="1"/>
    <col min="17" max="16384" width="9.140625" style="1"/>
  </cols>
  <sheetData>
    <row r="1" spans="1:15" x14ac:dyDescent="0.15">
      <c r="A1" s="41" t="s">
        <v>0</v>
      </c>
      <c r="B1" s="41"/>
      <c r="C1" s="41"/>
      <c r="D1" s="41"/>
      <c r="E1" s="41"/>
      <c r="F1" s="41"/>
      <c r="G1" s="41"/>
      <c r="H1" s="41"/>
    </row>
    <row r="2" spans="1:15" x14ac:dyDescent="0.15">
      <c r="A2" s="41" t="s">
        <v>1</v>
      </c>
      <c r="B2" s="41"/>
      <c r="C2" s="41"/>
      <c r="D2" s="41"/>
      <c r="E2" s="41"/>
      <c r="F2" s="41"/>
      <c r="G2" s="41"/>
      <c r="H2" s="41"/>
    </row>
    <row r="3" spans="1:15" x14ac:dyDescent="0.15">
      <c r="A3" s="41" t="s">
        <v>160</v>
      </c>
      <c r="B3" s="41"/>
      <c r="C3" s="41"/>
      <c r="D3" s="41"/>
      <c r="E3" s="41"/>
      <c r="F3" s="41"/>
      <c r="G3" s="41"/>
      <c r="H3" s="41"/>
    </row>
    <row r="4" spans="1:15" x14ac:dyDescent="0.15">
      <c r="A4" s="41" t="s">
        <v>2</v>
      </c>
      <c r="B4" s="41"/>
      <c r="C4" s="41"/>
      <c r="D4" s="41"/>
      <c r="E4" s="41"/>
      <c r="F4" s="41"/>
      <c r="G4" s="41"/>
      <c r="H4" s="41"/>
    </row>
    <row r="5" spans="1:15" x14ac:dyDescent="0.15">
      <c r="A5" s="2"/>
      <c r="B5" s="32"/>
      <c r="C5" s="4"/>
      <c r="D5" s="3"/>
      <c r="E5" s="2"/>
      <c r="F5" s="3"/>
      <c r="G5" s="4"/>
      <c r="H5" s="3"/>
    </row>
    <row r="6" spans="1:15" s="7" customFormat="1" x14ac:dyDescent="0.15">
      <c r="A6" s="1"/>
      <c r="B6" s="30"/>
      <c r="C6" s="6"/>
      <c r="D6" s="5"/>
      <c r="F6" s="5"/>
      <c r="G6" s="6"/>
      <c r="H6" s="5"/>
    </row>
    <row r="7" spans="1:15" s="8" customFormat="1" x14ac:dyDescent="0.15">
      <c r="B7" s="42" t="s">
        <v>161</v>
      </c>
      <c r="C7" s="43"/>
      <c r="D7" s="43"/>
      <c r="E7" s="9"/>
      <c r="F7" s="42" t="s">
        <v>162</v>
      </c>
      <c r="G7" s="43"/>
      <c r="H7" s="43"/>
    </row>
    <row r="8" spans="1:15" x14ac:dyDescent="0.15">
      <c r="A8" s="9"/>
      <c r="B8" s="33" t="s">
        <v>3</v>
      </c>
      <c r="C8" s="11" t="s">
        <v>4</v>
      </c>
      <c r="D8" s="10" t="s">
        <v>5</v>
      </c>
      <c r="F8" s="10" t="s">
        <v>3</v>
      </c>
      <c r="G8" s="11" t="s">
        <v>4</v>
      </c>
      <c r="H8" s="10" t="s">
        <v>5</v>
      </c>
    </row>
    <row r="9" spans="1:15" x14ac:dyDescent="0.15">
      <c r="B9" s="33" t="s">
        <v>6</v>
      </c>
      <c r="C9" s="11" t="s">
        <v>5</v>
      </c>
      <c r="D9" s="10" t="s">
        <v>7</v>
      </c>
      <c r="E9" s="12"/>
      <c r="F9" s="10" t="s">
        <v>6</v>
      </c>
      <c r="G9" s="11" t="s">
        <v>5</v>
      </c>
      <c r="H9" s="10" t="s">
        <v>7</v>
      </c>
    </row>
    <row r="10" spans="1:15" x14ac:dyDescent="0.15">
      <c r="B10" s="34"/>
      <c r="C10" s="14"/>
      <c r="D10" s="13"/>
      <c r="E10" s="12"/>
      <c r="F10" s="13"/>
      <c r="G10" s="14"/>
      <c r="H10" s="13"/>
      <c r="K10" s="1" t="s">
        <v>8</v>
      </c>
      <c r="L10" s="1" t="s">
        <v>6</v>
      </c>
      <c r="N10" s="1" t="s">
        <v>9</v>
      </c>
      <c r="O10" s="1" t="s">
        <v>10</v>
      </c>
    </row>
    <row r="11" spans="1:15" x14ac:dyDescent="0.15">
      <c r="A11" s="15" t="s">
        <v>11</v>
      </c>
      <c r="K11" s="1" t="s">
        <v>11</v>
      </c>
    </row>
    <row r="12" spans="1:15" x14ac:dyDescent="0.15">
      <c r="A12" s="1" t="s">
        <v>12</v>
      </c>
      <c r="B12" s="5">
        <v>1</v>
      </c>
      <c r="C12" s="6">
        <v>187</v>
      </c>
      <c r="D12" s="5">
        <f t="shared" ref="D12:D39" si="0">IFERROR(C12/B12,"n/a")</f>
        <v>187</v>
      </c>
      <c r="F12" s="5">
        <v>1</v>
      </c>
      <c r="G12" s="6">
        <v>164</v>
      </c>
      <c r="H12" s="5">
        <f t="shared" ref="H12:H39" si="1">IFERROR(G12/F12,"n/a")</f>
        <v>164</v>
      </c>
      <c r="K12" s="1" t="s">
        <v>13</v>
      </c>
      <c r="L12" s="1">
        <v>1</v>
      </c>
      <c r="N12" s="1" t="s">
        <v>13</v>
      </c>
      <c r="O12" s="1">
        <v>1</v>
      </c>
    </row>
    <row r="13" spans="1:15" x14ac:dyDescent="0.15">
      <c r="A13" s="1" t="s">
        <v>14</v>
      </c>
      <c r="B13" s="5">
        <v>6.54</v>
      </c>
      <c r="C13" s="6">
        <v>675</v>
      </c>
      <c r="D13" s="5">
        <f t="shared" si="0"/>
        <v>103.21100917431193</v>
      </c>
      <c r="F13" s="5">
        <v>7.29</v>
      </c>
      <c r="G13" s="6">
        <v>306</v>
      </c>
      <c r="H13" s="5">
        <f t="shared" si="1"/>
        <v>41.97530864197531</v>
      </c>
      <c r="K13" s="1" t="s">
        <v>15</v>
      </c>
      <c r="L13" s="1">
        <v>4.2699999999999996</v>
      </c>
      <c r="N13" s="7" t="s">
        <v>15</v>
      </c>
      <c r="O13" s="7">
        <v>4.2699999999999996</v>
      </c>
    </row>
    <row r="14" spans="1:15" x14ac:dyDescent="0.15">
      <c r="A14" s="1" t="s">
        <v>16</v>
      </c>
      <c r="B14" s="5">
        <v>22.192500000000003</v>
      </c>
      <c r="C14" s="6">
        <v>2958</v>
      </c>
      <c r="D14" s="5">
        <f t="shared" si="0"/>
        <v>133.28827306522473</v>
      </c>
      <c r="F14" s="5">
        <v>22.692500000000003</v>
      </c>
      <c r="G14" s="6">
        <v>2516</v>
      </c>
      <c r="H14" s="5">
        <f t="shared" si="1"/>
        <v>110.87363666409605</v>
      </c>
      <c r="K14" s="1" t="s">
        <v>17</v>
      </c>
      <c r="L14" s="1">
        <v>21.05</v>
      </c>
      <c r="N14" s="8" t="s">
        <v>18</v>
      </c>
      <c r="O14" s="8">
        <v>22.575299999999995</v>
      </c>
    </row>
    <row r="15" spans="1:15" x14ac:dyDescent="0.15">
      <c r="A15" s="1" t="s">
        <v>19</v>
      </c>
      <c r="B15" s="5">
        <v>33.783333333333331</v>
      </c>
      <c r="C15" s="6">
        <v>13380</v>
      </c>
      <c r="D15" s="5">
        <f t="shared" si="0"/>
        <v>396.05328071040947</v>
      </c>
      <c r="F15" s="5">
        <v>33.533333333333331</v>
      </c>
      <c r="G15" s="6">
        <v>12488</v>
      </c>
      <c r="H15" s="5">
        <f t="shared" si="1"/>
        <v>372.40556660039766</v>
      </c>
      <c r="K15" s="1" t="s">
        <v>20</v>
      </c>
      <c r="L15" s="1">
        <v>31.676666666666662</v>
      </c>
      <c r="N15" s="1" t="s">
        <v>20</v>
      </c>
      <c r="O15" s="1">
        <v>32.026666666666671</v>
      </c>
    </row>
    <row r="16" spans="1:15" x14ac:dyDescent="0.15">
      <c r="A16" s="1" t="s">
        <v>21</v>
      </c>
      <c r="B16" s="5">
        <v>23.82833333333333</v>
      </c>
      <c r="C16" s="6">
        <v>9448</v>
      </c>
      <c r="D16" s="5">
        <f t="shared" si="0"/>
        <v>396.50276281737433</v>
      </c>
      <c r="F16" s="5">
        <v>23.494999999999997</v>
      </c>
      <c r="G16" s="6">
        <v>8145</v>
      </c>
      <c r="H16" s="5">
        <f t="shared" si="1"/>
        <v>346.66950414981915</v>
      </c>
      <c r="K16" s="1" t="s">
        <v>22</v>
      </c>
      <c r="L16" s="1">
        <v>23.189999999999998</v>
      </c>
      <c r="N16" s="1" t="s">
        <v>22</v>
      </c>
      <c r="O16" s="1">
        <v>23.19</v>
      </c>
    </row>
    <row r="17" spans="1:15" x14ac:dyDescent="0.15">
      <c r="A17" s="1" t="s">
        <v>23</v>
      </c>
      <c r="B17" s="5">
        <v>6.54</v>
      </c>
      <c r="C17" s="6">
        <v>1071</v>
      </c>
      <c r="D17" s="5">
        <f t="shared" si="0"/>
        <v>163.76146788990826</v>
      </c>
      <c r="F17" s="5">
        <v>6.54</v>
      </c>
      <c r="G17" s="6">
        <v>1068</v>
      </c>
      <c r="H17" s="5">
        <f t="shared" si="1"/>
        <v>163.30275229357798</v>
      </c>
      <c r="K17" s="1" t="s">
        <v>24</v>
      </c>
      <c r="L17" s="1">
        <v>6</v>
      </c>
      <c r="N17" s="1" t="s">
        <v>24</v>
      </c>
      <c r="O17" s="1">
        <v>6</v>
      </c>
    </row>
    <row r="18" spans="1:15" x14ac:dyDescent="0.15">
      <c r="A18" s="1" t="s">
        <v>25</v>
      </c>
      <c r="B18" s="5">
        <v>25.009999999999998</v>
      </c>
      <c r="C18" s="6">
        <v>8501</v>
      </c>
      <c r="D18" s="5">
        <f t="shared" si="0"/>
        <v>339.90403838464619</v>
      </c>
      <c r="F18" s="5">
        <v>21.009999999999998</v>
      </c>
      <c r="G18" s="6">
        <v>7668</v>
      </c>
      <c r="H18" s="5">
        <f t="shared" si="1"/>
        <v>364.96906235126136</v>
      </c>
      <c r="K18" s="1" t="s">
        <v>26</v>
      </c>
      <c r="L18" s="1">
        <v>17.3</v>
      </c>
      <c r="N18" s="1" t="s">
        <v>26</v>
      </c>
      <c r="O18" s="1">
        <v>17.202500000000001</v>
      </c>
    </row>
    <row r="19" spans="1:15" x14ac:dyDescent="0.15">
      <c r="A19" s="1" t="s">
        <v>27</v>
      </c>
      <c r="B19" s="5">
        <v>47.94</v>
      </c>
      <c r="C19" s="6">
        <v>9366</v>
      </c>
      <c r="D19" s="5">
        <f t="shared" si="0"/>
        <v>195.36921151439299</v>
      </c>
      <c r="F19" s="5">
        <v>47.94</v>
      </c>
      <c r="G19" s="6">
        <v>9165</v>
      </c>
      <c r="H19" s="5">
        <f t="shared" si="1"/>
        <v>191.1764705882353</v>
      </c>
      <c r="K19" s="1" t="s">
        <v>28</v>
      </c>
      <c r="L19" s="1">
        <v>45.557000000000002</v>
      </c>
      <c r="N19" s="1" t="s">
        <v>28</v>
      </c>
      <c r="O19" s="1">
        <v>49.106999999999999</v>
      </c>
    </row>
    <row r="20" spans="1:15" x14ac:dyDescent="0.15">
      <c r="A20" s="1" t="s">
        <v>29</v>
      </c>
      <c r="B20" s="5">
        <v>39.130000000000003</v>
      </c>
      <c r="C20" s="6">
        <v>8483</v>
      </c>
      <c r="D20" s="5">
        <f t="shared" si="0"/>
        <v>216.7901865576284</v>
      </c>
      <c r="F20" s="5">
        <v>39.880000000000003</v>
      </c>
      <c r="G20" s="6">
        <v>7640</v>
      </c>
      <c r="H20" s="5">
        <f t="shared" si="1"/>
        <v>191.57472417251753</v>
      </c>
      <c r="K20" s="1" t="s">
        <v>30</v>
      </c>
      <c r="L20" s="1">
        <v>39.5077</v>
      </c>
      <c r="N20" s="1" t="s">
        <v>30</v>
      </c>
      <c r="O20" s="1">
        <v>41.022500000000008</v>
      </c>
    </row>
    <row r="21" spans="1:15" x14ac:dyDescent="0.15">
      <c r="A21" s="1" t="s">
        <v>31</v>
      </c>
      <c r="B21" s="5">
        <v>37.5</v>
      </c>
      <c r="C21" s="6">
        <v>13816</v>
      </c>
      <c r="D21" s="5">
        <f t="shared" si="0"/>
        <v>368.42666666666668</v>
      </c>
      <c r="F21" s="5">
        <v>33.5</v>
      </c>
      <c r="G21" s="6">
        <v>11895</v>
      </c>
      <c r="H21" s="5">
        <f t="shared" si="1"/>
        <v>355.07462686567163</v>
      </c>
      <c r="K21" s="1" t="s">
        <v>32</v>
      </c>
      <c r="L21" s="1">
        <v>35.22</v>
      </c>
      <c r="N21" s="1" t="s">
        <v>32</v>
      </c>
      <c r="O21" s="1">
        <v>33.35</v>
      </c>
    </row>
    <row r="22" spans="1:15" x14ac:dyDescent="0.15">
      <c r="A22" s="1" t="s">
        <v>33</v>
      </c>
      <c r="B22" s="5">
        <v>2.9166666666666665</v>
      </c>
      <c r="C22" s="6">
        <v>417</v>
      </c>
      <c r="D22" s="5">
        <f t="shared" si="0"/>
        <v>142.97142857142859</v>
      </c>
      <c r="F22" s="5">
        <v>3.0833333333333335</v>
      </c>
      <c r="G22" s="6">
        <v>425</v>
      </c>
      <c r="H22" s="5">
        <f t="shared" si="1"/>
        <v>137.83783783783784</v>
      </c>
      <c r="K22" s="1" t="s">
        <v>34</v>
      </c>
      <c r="L22" s="1">
        <v>2</v>
      </c>
      <c r="N22" s="1" t="s">
        <v>34</v>
      </c>
      <c r="O22" s="1">
        <v>2</v>
      </c>
    </row>
    <row r="23" spans="1:15" x14ac:dyDescent="0.15">
      <c r="A23" s="1" t="s">
        <v>35</v>
      </c>
      <c r="B23" s="5">
        <v>69.789999999999992</v>
      </c>
      <c r="C23" s="6">
        <v>11161</v>
      </c>
      <c r="D23" s="5">
        <f t="shared" si="0"/>
        <v>159.92262501791089</v>
      </c>
      <c r="F23" s="5">
        <v>68.706666666666663</v>
      </c>
      <c r="G23" s="6">
        <v>9807</v>
      </c>
      <c r="H23" s="5">
        <f t="shared" si="1"/>
        <v>142.73724044246072</v>
      </c>
      <c r="K23" s="1" t="s">
        <v>36</v>
      </c>
      <c r="L23" s="1">
        <v>67.963333333333324</v>
      </c>
      <c r="N23" s="1" t="s">
        <v>36</v>
      </c>
      <c r="O23" s="1">
        <v>69.233333333333348</v>
      </c>
    </row>
    <row r="24" spans="1:15" x14ac:dyDescent="0.15">
      <c r="A24" s="1" t="s">
        <v>37</v>
      </c>
      <c r="B24" s="5">
        <v>33.846666666666671</v>
      </c>
      <c r="C24" s="6">
        <v>3268</v>
      </c>
      <c r="D24" s="5">
        <f t="shared" si="0"/>
        <v>96.553082529052574</v>
      </c>
      <c r="F24" s="5">
        <v>34.263333333333335</v>
      </c>
      <c r="G24" s="6">
        <v>2659</v>
      </c>
      <c r="H24" s="5">
        <f t="shared" si="1"/>
        <v>77.604825372117901</v>
      </c>
      <c r="K24" s="1" t="s">
        <v>38</v>
      </c>
      <c r="L24" s="1">
        <v>36.109633333333335</v>
      </c>
      <c r="N24" s="1" t="s">
        <v>38</v>
      </c>
      <c r="O24" s="1">
        <v>37.006300000000003</v>
      </c>
    </row>
    <row r="25" spans="1:15" x14ac:dyDescent="0.15">
      <c r="A25" s="1" t="s">
        <v>39</v>
      </c>
      <c r="B25" s="5">
        <v>2.75</v>
      </c>
      <c r="C25" s="6">
        <v>233</v>
      </c>
      <c r="D25" s="5">
        <f t="shared" si="0"/>
        <v>84.727272727272734</v>
      </c>
      <c r="F25" s="5">
        <v>2</v>
      </c>
      <c r="G25" s="6">
        <v>192</v>
      </c>
      <c r="H25" s="5">
        <f t="shared" si="1"/>
        <v>96</v>
      </c>
      <c r="K25" s="1" t="s">
        <v>40</v>
      </c>
      <c r="L25" s="1">
        <v>2</v>
      </c>
      <c r="N25" s="1" t="s">
        <v>40</v>
      </c>
      <c r="O25" s="1">
        <v>1.9166666666666665</v>
      </c>
    </row>
    <row r="26" spans="1:15" x14ac:dyDescent="0.15">
      <c r="A26" s="1" t="s">
        <v>41</v>
      </c>
      <c r="B26" s="5">
        <v>17.060000000000002</v>
      </c>
      <c r="C26" s="6">
        <v>3906</v>
      </c>
      <c r="D26" s="5">
        <f t="shared" si="0"/>
        <v>228.95662368112542</v>
      </c>
      <c r="F26" s="5">
        <v>16.560000000000002</v>
      </c>
      <c r="G26" s="6">
        <v>4053</v>
      </c>
      <c r="H26" s="5">
        <f t="shared" si="1"/>
        <v>244.74637681159416</v>
      </c>
      <c r="K26" s="1" t="s">
        <v>42</v>
      </c>
      <c r="L26" s="1">
        <v>12.9</v>
      </c>
      <c r="N26" s="1" t="s">
        <v>42</v>
      </c>
      <c r="O26" s="1">
        <v>12.75</v>
      </c>
    </row>
    <row r="27" spans="1:15" x14ac:dyDescent="0.15">
      <c r="A27" s="1" t="s">
        <v>43</v>
      </c>
      <c r="B27" s="5">
        <v>22.11</v>
      </c>
      <c r="C27" s="6">
        <v>5018</v>
      </c>
      <c r="D27" s="5">
        <f t="shared" si="0"/>
        <v>226.95612844866577</v>
      </c>
      <c r="F27" s="5">
        <v>22.776666666666667</v>
      </c>
      <c r="G27" s="6">
        <v>4161</v>
      </c>
      <c r="H27" s="5">
        <f t="shared" si="1"/>
        <v>182.68696033952875</v>
      </c>
      <c r="K27" s="1" t="s">
        <v>44</v>
      </c>
      <c r="L27" s="1">
        <v>20.380000000000003</v>
      </c>
      <c r="N27" s="1" t="s">
        <v>44</v>
      </c>
      <c r="O27" s="1">
        <v>20.65</v>
      </c>
    </row>
    <row r="28" spans="1:15" x14ac:dyDescent="0.15">
      <c r="A28" s="1" t="s">
        <v>45</v>
      </c>
      <c r="B28" s="5">
        <v>20.58</v>
      </c>
      <c r="C28" s="6">
        <v>5114</v>
      </c>
      <c r="D28" s="5">
        <f t="shared" si="0"/>
        <v>248.49368318756075</v>
      </c>
      <c r="F28" s="5">
        <v>20.83</v>
      </c>
      <c r="G28" s="6">
        <v>4511</v>
      </c>
      <c r="H28" s="5">
        <f t="shared" si="1"/>
        <v>216.56265002400386</v>
      </c>
      <c r="K28" s="1" t="s">
        <v>46</v>
      </c>
      <c r="L28" s="1">
        <v>20.259999999999998</v>
      </c>
      <c r="N28" s="1" t="s">
        <v>46</v>
      </c>
      <c r="O28" s="1">
        <v>20.14</v>
      </c>
    </row>
    <row r="29" spans="1:15" x14ac:dyDescent="0.15">
      <c r="A29" s="1" t="s">
        <v>47</v>
      </c>
      <c r="B29" s="5">
        <v>29.685000000000002</v>
      </c>
      <c r="C29" s="6">
        <v>12545</v>
      </c>
      <c r="D29" s="5">
        <f t="shared" si="0"/>
        <v>422.60400875863229</v>
      </c>
      <c r="F29" s="5">
        <v>27.935000000000002</v>
      </c>
      <c r="G29" s="6">
        <v>11504</v>
      </c>
      <c r="H29" s="5">
        <f t="shared" si="1"/>
        <v>411.81313764095216</v>
      </c>
      <c r="K29" s="1" t="s">
        <v>48</v>
      </c>
      <c r="L29" s="1">
        <v>27.34</v>
      </c>
      <c r="N29" s="1" t="s">
        <v>48</v>
      </c>
      <c r="O29" s="1">
        <v>27.423333333333336</v>
      </c>
    </row>
    <row r="30" spans="1:15" x14ac:dyDescent="0.15">
      <c r="A30" s="1" t="s">
        <v>49</v>
      </c>
      <c r="B30" s="5">
        <v>7.0833999999999993</v>
      </c>
      <c r="C30" s="6">
        <v>1119</v>
      </c>
      <c r="D30" s="5">
        <f t="shared" si="0"/>
        <v>157.97498376485871</v>
      </c>
      <c r="F30" s="5">
        <v>7.4167333333333323</v>
      </c>
      <c r="G30" s="6">
        <v>1026</v>
      </c>
      <c r="H30" s="5">
        <f t="shared" si="1"/>
        <v>138.33583518350397</v>
      </c>
      <c r="K30" s="1" t="s">
        <v>50</v>
      </c>
      <c r="L30" s="1">
        <v>8.0832999999999995</v>
      </c>
      <c r="N30" s="1" t="s">
        <v>50</v>
      </c>
      <c r="O30" s="1">
        <v>7.333333333333333</v>
      </c>
    </row>
    <row r="31" spans="1:15" x14ac:dyDescent="0.15">
      <c r="A31" s="1" t="s">
        <v>51</v>
      </c>
      <c r="B31" s="5">
        <v>28.319999999999997</v>
      </c>
      <c r="C31" s="6">
        <v>6344</v>
      </c>
      <c r="D31" s="5">
        <f t="shared" si="0"/>
        <v>224.01129943502826</v>
      </c>
      <c r="F31" s="5">
        <v>27.319999999999997</v>
      </c>
      <c r="G31" s="6">
        <v>4802</v>
      </c>
      <c r="H31" s="5">
        <f t="shared" si="1"/>
        <v>175.76866764275258</v>
      </c>
      <c r="K31" s="1" t="s">
        <v>52</v>
      </c>
      <c r="L31" s="1">
        <v>26.21</v>
      </c>
      <c r="N31" s="1" t="s">
        <v>52</v>
      </c>
      <c r="O31" s="1">
        <v>25.96</v>
      </c>
    </row>
    <row r="32" spans="1:15" x14ac:dyDescent="0.15">
      <c r="A32" s="1" t="s">
        <v>53</v>
      </c>
      <c r="B32" s="5">
        <v>7.59</v>
      </c>
      <c r="C32" s="6">
        <v>654</v>
      </c>
      <c r="D32" s="5">
        <f t="shared" si="0"/>
        <v>86.166007905138343</v>
      </c>
      <c r="F32" s="5">
        <v>7.59</v>
      </c>
      <c r="G32" s="6">
        <v>666</v>
      </c>
      <c r="H32" s="5">
        <f t="shared" si="1"/>
        <v>87.747035573122531</v>
      </c>
      <c r="K32" s="1" t="s">
        <v>54</v>
      </c>
      <c r="L32" s="1">
        <v>4.6500000000000004</v>
      </c>
      <c r="N32" s="1" t="s">
        <v>54</v>
      </c>
      <c r="O32" s="1">
        <v>5.3100000000000005</v>
      </c>
    </row>
    <row r="33" spans="1:15" x14ac:dyDescent="0.15">
      <c r="A33" s="1" t="s">
        <v>55</v>
      </c>
      <c r="B33" s="5">
        <v>9</v>
      </c>
      <c r="C33" s="6">
        <v>1390</v>
      </c>
      <c r="D33" s="5">
        <f t="shared" si="0"/>
        <v>154.44444444444446</v>
      </c>
      <c r="F33" s="5">
        <v>9</v>
      </c>
      <c r="G33" s="6">
        <v>1433</v>
      </c>
      <c r="H33" s="5">
        <f t="shared" si="1"/>
        <v>159.22222222222223</v>
      </c>
      <c r="K33" s="1" t="s">
        <v>56</v>
      </c>
      <c r="L33" s="1">
        <v>4.5</v>
      </c>
      <c r="N33" s="1" t="s">
        <v>56</v>
      </c>
      <c r="O33" s="1">
        <v>4</v>
      </c>
    </row>
    <row r="34" spans="1:15" x14ac:dyDescent="0.15">
      <c r="A34" s="1" t="s">
        <v>57</v>
      </c>
      <c r="B34" s="5">
        <v>20.723333333333333</v>
      </c>
      <c r="C34" s="6">
        <v>6008</v>
      </c>
      <c r="D34" s="5">
        <f t="shared" si="0"/>
        <v>289.91474987936306</v>
      </c>
      <c r="F34" s="5">
        <v>20.89</v>
      </c>
      <c r="G34" s="6">
        <v>4294</v>
      </c>
      <c r="H34" s="5">
        <f t="shared" si="1"/>
        <v>205.55289612254666</v>
      </c>
      <c r="K34" s="1" t="s">
        <v>58</v>
      </c>
      <c r="L34" s="1">
        <v>14.75</v>
      </c>
      <c r="N34" s="1" t="s">
        <v>58</v>
      </c>
      <c r="O34" s="1">
        <v>16</v>
      </c>
    </row>
    <row r="35" spans="1:15" x14ac:dyDescent="0.15">
      <c r="A35" s="1" t="s">
        <v>59</v>
      </c>
      <c r="B35" s="5">
        <v>43.85</v>
      </c>
      <c r="C35" s="6">
        <v>8043</v>
      </c>
      <c r="D35" s="5">
        <f t="shared" si="0"/>
        <v>183.42075256556441</v>
      </c>
      <c r="F35" s="5">
        <v>42.6</v>
      </c>
      <c r="G35" s="6">
        <v>7968</v>
      </c>
      <c r="H35" s="5">
        <f t="shared" si="1"/>
        <v>187.04225352112675</v>
      </c>
      <c r="K35" s="1" t="s">
        <v>60</v>
      </c>
      <c r="L35" s="1">
        <v>46.49</v>
      </c>
      <c r="N35" s="1" t="s">
        <v>60</v>
      </c>
      <c r="O35" s="1">
        <v>44.25</v>
      </c>
    </row>
    <row r="36" spans="1:15" x14ac:dyDescent="0.15">
      <c r="A36" s="27" t="s">
        <v>61</v>
      </c>
      <c r="B36" s="28">
        <f>SUM(B12:B35)</f>
        <v>558.76923333333332</v>
      </c>
      <c r="C36" s="29">
        <f>SUM(C12:C35)</f>
        <v>133105</v>
      </c>
      <c r="D36" s="28">
        <f t="shared" si="0"/>
        <v>238.21103965578635</v>
      </c>
      <c r="E36" s="12"/>
      <c r="F36" s="28">
        <f>SUM(F12:F35)</f>
        <v>547.85256666666658</v>
      </c>
      <c r="G36" s="29">
        <f>SUM(G12:G35)</f>
        <v>118556</v>
      </c>
      <c r="H36" s="28">
        <f t="shared" si="1"/>
        <v>216.40128606376283</v>
      </c>
    </row>
    <row r="37" spans="1:15" x14ac:dyDescent="0.15">
      <c r="A37" s="1" t="s">
        <v>147</v>
      </c>
      <c r="B37" s="5">
        <v>5.75</v>
      </c>
      <c r="C37" s="6">
        <v>1317</v>
      </c>
      <c r="D37" s="5">
        <f t="shared" si="0"/>
        <v>229.04347826086956</v>
      </c>
      <c r="E37" s="28"/>
      <c r="F37" s="5">
        <v>6.5</v>
      </c>
      <c r="G37" s="6">
        <v>1575</v>
      </c>
      <c r="H37" s="5">
        <f t="shared" si="1"/>
        <v>242.30769230769232</v>
      </c>
      <c r="I37" s="1" t="s">
        <v>64</v>
      </c>
    </row>
    <row r="38" spans="1:15" x14ac:dyDescent="0.15">
      <c r="A38" s="1" t="s">
        <v>163</v>
      </c>
      <c r="B38" s="5">
        <v>2</v>
      </c>
      <c r="C38" s="6">
        <v>250</v>
      </c>
      <c r="D38" s="5">
        <f t="shared" si="0"/>
        <v>125</v>
      </c>
      <c r="F38" s="5">
        <v>1.9166666666666667</v>
      </c>
      <c r="G38" s="6">
        <v>307</v>
      </c>
      <c r="H38" s="5">
        <f t="shared" si="1"/>
        <v>160.17391304347825</v>
      </c>
      <c r="K38" s="1" t="s">
        <v>11</v>
      </c>
      <c r="L38" s="1">
        <v>2.75</v>
      </c>
      <c r="N38" s="1" t="s">
        <v>11</v>
      </c>
      <c r="O38" s="1">
        <v>2.5</v>
      </c>
    </row>
    <row r="39" spans="1:15" x14ac:dyDescent="0.15">
      <c r="A39" s="17" t="s">
        <v>62</v>
      </c>
      <c r="B39" s="18">
        <f>SUM(B36:B38)</f>
        <v>566.51923333333332</v>
      </c>
      <c r="C39" s="19">
        <f>SUM(C37:C38)+SUM(C12:C35)</f>
        <v>134672</v>
      </c>
      <c r="D39" s="18">
        <f t="shared" si="0"/>
        <v>237.71831930154534</v>
      </c>
      <c r="E39" s="17"/>
      <c r="F39" s="18">
        <f>SUM(F36:F38)</f>
        <v>556.2692333333332</v>
      </c>
      <c r="G39" s="19">
        <f>SUM(G36:G38)</f>
        <v>120438</v>
      </c>
      <c r="H39" s="18">
        <f t="shared" si="1"/>
        <v>216.51026658134433</v>
      </c>
      <c r="I39" s="20"/>
      <c r="K39" s="1" t="s">
        <v>63</v>
      </c>
      <c r="L39" s="1">
        <v>521.15763333333337</v>
      </c>
      <c r="N39" s="1" t="s">
        <v>11</v>
      </c>
      <c r="O39" s="1">
        <v>526.21693333333337</v>
      </c>
    </row>
    <row r="40" spans="1:15" x14ac:dyDescent="0.15">
      <c r="B40" s="5"/>
    </row>
    <row r="41" spans="1:15" x14ac:dyDescent="0.15">
      <c r="B41" s="5"/>
    </row>
    <row r="42" spans="1:15" x14ac:dyDescent="0.15">
      <c r="A42" s="17" t="s">
        <v>65</v>
      </c>
      <c r="B42" s="18">
        <v>23.9</v>
      </c>
      <c r="C42" s="19">
        <v>11279</v>
      </c>
      <c r="D42" s="18">
        <f>IFERROR(C42/B42,"n/a")</f>
        <v>471.92468619246864</v>
      </c>
      <c r="E42" s="17"/>
      <c r="F42" s="18">
        <v>22.9</v>
      </c>
      <c r="G42" s="19">
        <v>10467</v>
      </c>
      <c r="H42" s="18">
        <f>IFERROR(G42/F42,"n/a")</f>
        <v>457.0742358078603</v>
      </c>
      <c r="K42" s="1" t="s">
        <v>65</v>
      </c>
      <c r="L42" s="1">
        <v>19.4025</v>
      </c>
      <c r="N42" s="1" t="s">
        <v>65</v>
      </c>
      <c r="O42" s="1">
        <v>20.369999999999997</v>
      </c>
    </row>
    <row r="43" spans="1:15" x14ac:dyDescent="0.15">
      <c r="B43" s="5"/>
    </row>
    <row r="44" spans="1:15" ht="12" customHeight="1" x14ac:dyDescent="0.15">
      <c r="B44" s="5"/>
    </row>
    <row r="45" spans="1:15" x14ac:dyDescent="0.15">
      <c r="A45" s="15" t="s">
        <v>66</v>
      </c>
      <c r="B45" s="5"/>
      <c r="E45" s="12"/>
    </row>
    <row r="46" spans="1:15" x14ac:dyDescent="0.15">
      <c r="A46" s="1" t="s">
        <v>166</v>
      </c>
      <c r="B46" s="5">
        <v>0</v>
      </c>
      <c r="C46" s="6">
        <v>0</v>
      </c>
      <c r="D46" s="5" t="str">
        <f>IFERROR(C46/B46,"n/a")</f>
        <v>n/a</v>
      </c>
      <c r="F46" s="5">
        <v>1.62</v>
      </c>
      <c r="G46" s="6">
        <v>30</v>
      </c>
      <c r="H46" s="5">
        <f>IFERROR(G46/F46,"n/a")</f>
        <v>18.518518518518519</v>
      </c>
      <c r="K46" s="1" t="s">
        <v>68</v>
      </c>
      <c r="L46" s="1">
        <v>1.3</v>
      </c>
      <c r="N46" s="1" t="s">
        <v>68</v>
      </c>
      <c r="O46" s="1">
        <v>0.75</v>
      </c>
    </row>
    <row r="47" spans="1:15" x14ac:dyDescent="0.15">
      <c r="A47" s="1" t="s">
        <v>67</v>
      </c>
      <c r="B47" s="5">
        <v>2.5</v>
      </c>
      <c r="C47" s="6">
        <v>498</v>
      </c>
      <c r="D47" s="5">
        <f>IFERROR(C47/B47,"n/a")</f>
        <v>199.2</v>
      </c>
      <c r="F47" s="5">
        <v>2.5</v>
      </c>
      <c r="G47" s="6">
        <v>393</v>
      </c>
      <c r="H47" s="5">
        <f>IFERROR(G47/F47,"n/a")</f>
        <v>157.19999999999999</v>
      </c>
    </row>
    <row r="48" spans="1:15" x14ac:dyDescent="0.15">
      <c r="A48" s="1" t="s">
        <v>149</v>
      </c>
      <c r="B48" s="5">
        <v>13.290000000000001</v>
      </c>
      <c r="C48" s="6">
        <v>3147</v>
      </c>
      <c r="D48" s="5">
        <f t="shared" ref="D48:D52" si="2">IFERROR(C48/B48,"n/a")</f>
        <v>236.7945823927765</v>
      </c>
      <c r="F48" s="5">
        <v>13.040000000000001</v>
      </c>
      <c r="G48" s="6">
        <v>3586</v>
      </c>
      <c r="H48" s="5">
        <f t="shared" ref="H48:H52" si="3">IFERROR(G48/F48,"n/a")</f>
        <v>275</v>
      </c>
      <c r="K48" s="1" t="s">
        <v>69</v>
      </c>
      <c r="L48" s="1">
        <v>11.616666666666667</v>
      </c>
      <c r="N48" s="1" t="s">
        <v>69</v>
      </c>
      <c r="O48" s="1">
        <v>11.33</v>
      </c>
    </row>
    <row r="49" spans="1:15" x14ac:dyDescent="0.15">
      <c r="A49" s="1" t="s">
        <v>70</v>
      </c>
      <c r="B49" s="5">
        <v>26.686733333333336</v>
      </c>
      <c r="C49" s="6">
        <v>6694</v>
      </c>
      <c r="D49" s="5">
        <f>IFERROR(C49/B49,"n/a")</f>
        <v>250.83624572509183</v>
      </c>
      <c r="F49" s="5">
        <v>26.770066666666672</v>
      </c>
      <c r="G49" s="6">
        <v>7105</v>
      </c>
      <c r="H49" s="5">
        <f t="shared" si="3"/>
        <v>265.40837901038719</v>
      </c>
      <c r="K49" s="1" t="s">
        <v>71</v>
      </c>
      <c r="L49" s="1">
        <v>20.936666666666667</v>
      </c>
      <c r="N49" s="1" t="s">
        <v>71</v>
      </c>
      <c r="O49" s="1">
        <v>20.77</v>
      </c>
    </row>
    <row r="50" spans="1:15" x14ac:dyDescent="0.15">
      <c r="A50" s="1" t="s">
        <v>72</v>
      </c>
      <c r="B50" s="5">
        <v>20.73</v>
      </c>
      <c r="C50" s="6">
        <v>6207</v>
      </c>
      <c r="D50" s="5">
        <f t="shared" si="2"/>
        <v>299.42112879884223</v>
      </c>
      <c r="F50" s="5">
        <v>23.98</v>
      </c>
      <c r="G50" s="6">
        <v>7227</v>
      </c>
      <c r="H50" s="5">
        <f t="shared" si="3"/>
        <v>301.37614678899081</v>
      </c>
      <c r="K50" s="1" t="s">
        <v>73</v>
      </c>
      <c r="L50" s="1">
        <v>16.59</v>
      </c>
      <c r="N50" s="1" t="s">
        <v>73</v>
      </c>
      <c r="O50" s="1">
        <v>17.130000000000003</v>
      </c>
    </row>
    <row r="51" spans="1:15" x14ac:dyDescent="0.15">
      <c r="A51" s="1" t="s">
        <v>74</v>
      </c>
      <c r="B51" s="5">
        <v>18.553266666666666</v>
      </c>
      <c r="C51" s="6">
        <v>3060</v>
      </c>
      <c r="D51" s="5">
        <f>IFERROR(C51/B51,"n/a")</f>
        <v>164.93052436408325</v>
      </c>
      <c r="F51" s="5">
        <v>19.053266666666666</v>
      </c>
      <c r="G51" s="6">
        <v>3000</v>
      </c>
      <c r="H51" s="5">
        <f t="shared" si="3"/>
        <v>157.4533150920752</v>
      </c>
      <c r="K51" s="1" t="s">
        <v>75</v>
      </c>
      <c r="L51" s="1">
        <v>15.617633333333332</v>
      </c>
      <c r="N51" s="1" t="s">
        <v>75</v>
      </c>
      <c r="O51" s="1">
        <v>16.376666666666669</v>
      </c>
    </row>
    <row r="52" spans="1:15" x14ac:dyDescent="0.15">
      <c r="A52" s="1" t="s">
        <v>76</v>
      </c>
      <c r="B52" s="5">
        <v>15.31</v>
      </c>
      <c r="C52" s="6">
        <v>2185</v>
      </c>
      <c r="D52" s="5">
        <f t="shared" si="2"/>
        <v>142.7171783148269</v>
      </c>
      <c r="F52" s="5">
        <v>14.393333333333334</v>
      </c>
      <c r="G52" s="6">
        <v>2346</v>
      </c>
      <c r="H52" s="5">
        <f t="shared" si="3"/>
        <v>162.99212598425197</v>
      </c>
      <c r="K52" s="1" t="s">
        <v>77</v>
      </c>
      <c r="L52" s="1">
        <v>12.57</v>
      </c>
      <c r="N52" s="1" t="s">
        <v>77</v>
      </c>
      <c r="O52" s="1">
        <v>12.443333333333333</v>
      </c>
    </row>
    <row r="53" spans="1:15" x14ac:dyDescent="0.15">
      <c r="A53" s="17" t="s">
        <v>78</v>
      </c>
      <c r="B53" s="18">
        <f>SUM(B46:B52)</f>
        <v>97.07</v>
      </c>
      <c r="C53" s="19">
        <f>SUM(C46:C52)</f>
        <v>21791</v>
      </c>
      <c r="D53" s="18">
        <f>IFERROR(C53/B53,"n/a")</f>
        <v>224.48748325950348</v>
      </c>
      <c r="E53" s="17"/>
      <c r="F53" s="18">
        <f>SUM(F46:F52)</f>
        <v>101.35666666666667</v>
      </c>
      <c r="G53" s="19">
        <f>SUM(G46:G52)</f>
        <v>23687</v>
      </c>
      <c r="H53" s="18">
        <f>IFERROR(G53/F53,"n/a")</f>
        <v>233.69947709409018</v>
      </c>
      <c r="K53" s="1" t="s">
        <v>79</v>
      </c>
      <c r="L53" s="1">
        <v>78.630966666666666</v>
      </c>
      <c r="N53" s="1" t="s">
        <v>66</v>
      </c>
      <c r="O53" s="1">
        <v>78.8</v>
      </c>
    </row>
    <row r="54" spans="1:15" x14ac:dyDescent="0.15">
      <c r="B54" s="5"/>
    </row>
    <row r="55" spans="1:15" x14ac:dyDescent="0.15">
      <c r="B55" s="5"/>
    </row>
    <row r="56" spans="1:15" x14ac:dyDescent="0.15">
      <c r="A56" s="15" t="s">
        <v>80</v>
      </c>
      <c r="B56" s="5"/>
      <c r="E56" s="12"/>
    </row>
    <row r="57" spans="1:15" x14ac:dyDescent="0.15">
      <c r="A57" s="1" t="s">
        <v>81</v>
      </c>
      <c r="B57" s="5">
        <v>17.78</v>
      </c>
      <c r="C57" s="38">
        <v>6468</v>
      </c>
      <c r="D57" s="5">
        <f>IFERROR(C57/B57,"n/a")</f>
        <v>363.77952755905511</v>
      </c>
      <c r="F57" s="5">
        <v>18.03</v>
      </c>
      <c r="G57" s="6">
        <v>5949</v>
      </c>
      <c r="H57" s="5">
        <f>IFERROR(G57/F57,"n/a")</f>
        <v>329.95008319467553</v>
      </c>
      <c r="K57" s="1" t="s">
        <v>82</v>
      </c>
      <c r="L57" s="1">
        <v>15.77</v>
      </c>
      <c r="N57" s="1" t="s">
        <v>82</v>
      </c>
      <c r="O57" s="1">
        <v>16.29</v>
      </c>
    </row>
    <row r="58" spans="1:15" x14ac:dyDescent="0.15">
      <c r="A58" s="1" t="s">
        <v>83</v>
      </c>
      <c r="B58" s="5">
        <v>30.96</v>
      </c>
      <c r="C58" s="38">
        <v>12282</v>
      </c>
      <c r="D58" s="5">
        <f>IFERROR(C58/B58,"n/a")</f>
        <v>396.70542635658916</v>
      </c>
      <c r="F58" s="5">
        <v>31.71</v>
      </c>
      <c r="G58" s="6">
        <v>14178</v>
      </c>
      <c r="H58" s="5">
        <f t="shared" ref="H58:H61" si="4">IFERROR(G58/F58,"n/a")</f>
        <v>447.11447492904443</v>
      </c>
      <c r="K58" s="1" t="s">
        <v>84</v>
      </c>
      <c r="L58" s="1">
        <v>20.974999999999998</v>
      </c>
      <c r="N58" s="1" t="s">
        <v>84</v>
      </c>
      <c r="O58" s="1">
        <v>22.25</v>
      </c>
    </row>
    <row r="59" spans="1:15" x14ac:dyDescent="0.15">
      <c r="A59" s="1" t="s">
        <v>85</v>
      </c>
      <c r="B59" s="5">
        <v>21</v>
      </c>
      <c r="C59" s="38">
        <v>6759</v>
      </c>
      <c r="D59" s="5">
        <f>IFERROR(C59/B59,"n/a")</f>
        <v>321.85714285714283</v>
      </c>
      <c r="F59" s="5">
        <v>19.5</v>
      </c>
      <c r="G59" s="6">
        <v>5613</v>
      </c>
      <c r="H59" s="5">
        <f t="shared" si="4"/>
        <v>287.84615384615387</v>
      </c>
      <c r="K59" s="1" t="s">
        <v>86</v>
      </c>
      <c r="L59" s="1">
        <v>16.329999999999998</v>
      </c>
      <c r="N59" s="1" t="s">
        <v>87</v>
      </c>
      <c r="O59" s="1">
        <v>16.5</v>
      </c>
    </row>
    <row r="60" spans="1:15" x14ac:dyDescent="0.15">
      <c r="A60" s="1" t="s">
        <v>88</v>
      </c>
      <c r="B60" s="5">
        <v>7.97</v>
      </c>
      <c r="C60" s="38">
        <v>3423</v>
      </c>
      <c r="D60" s="5">
        <f>IFERROR(C60/B60,"n/a")</f>
        <v>429.48557089084068</v>
      </c>
      <c r="F60" s="5">
        <v>8.2199999999999989</v>
      </c>
      <c r="G60" s="6">
        <v>3138</v>
      </c>
      <c r="H60" s="5">
        <f t="shared" si="4"/>
        <v>381.7518248175183</v>
      </c>
      <c r="K60" s="1" t="s">
        <v>87</v>
      </c>
      <c r="L60" s="1">
        <v>5.7</v>
      </c>
      <c r="N60" s="1" t="s">
        <v>86</v>
      </c>
      <c r="O60" s="1">
        <v>5.75</v>
      </c>
    </row>
    <row r="61" spans="1:15" x14ac:dyDescent="0.15">
      <c r="A61" s="1" t="s">
        <v>89</v>
      </c>
      <c r="B61" s="5" t="s">
        <v>159</v>
      </c>
      <c r="C61" s="39" t="s">
        <v>159</v>
      </c>
      <c r="D61" s="5" t="str">
        <f t="shared" ref="D61" si="5">IFERROR(C61/B61,"n/a")</f>
        <v>n/a</v>
      </c>
      <c r="F61" s="5" t="s">
        <v>159</v>
      </c>
      <c r="G61" s="6" t="s">
        <v>159</v>
      </c>
      <c r="H61" s="5" t="str">
        <f t="shared" si="4"/>
        <v>n/a</v>
      </c>
      <c r="K61" s="1" t="s">
        <v>89</v>
      </c>
      <c r="L61" s="1">
        <v>1</v>
      </c>
      <c r="N61" s="1" t="s">
        <v>89</v>
      </c>
      <c r="O61" s="1">
        <v>0.5</v>
      </c>
    </row>
    <row r="62" spans="1:15" x14ac:dyDescent="0.15">
      <c r="A62" s="17" t="s">
        <v>90</v>
      </c>
      <c r="B62" s="18">
        <f>SUM(B57:B61)</f>
        <v>77.710000000000008</v>
      </c>
      <c r="C62" s="40">
        <f>SUM(C57:C61)</f>
        <v>28932</v>
      </c>
      <c r="D62" s="18">
        <f>IFERROR(C62/B62,"n/a")</f>
        <v>372.30729635825503</v>
      </c>
      <c r="E62" s="17"/>
      <c r="F62" s="18">
        <f>SUM(F57:F61)</f>
        <v>77.460000000000008</v>
      </c>
      <c r="G62" s="19">
        <f>SUM(G57:G61)</f>
        <v>28878</v>
      </c>
      <c r="H62" s="18">
        <f>IFERROR(G62/F62,"n/a")</f>
        <v>372.81177381874511</v>
      </c>
      <c r="K62" s="1" t="s">
        <v>91</v>
      </c>
      <c r="L62" s="1">
        <v>59.774999999999991</v>
      </c>
      <c r="N62" s="1" t="s">
        <v>92</v>
      </c>
      <c r="O62" s="1">
        <v>61.29</v>
      </c>
    </row>
    <row r="63" spans="1:15" x14ac:dyDescent="0.15">
      <c r="B63" s="5"/>
    </row>
    <row r="64" spans="1:15" x14ac:dyDescent="0.15">
      <c r="B64" s="5"/>
    </row>
    <row r="65" spans="1:15" x14ac:dyDescent="0.15">
      <c r="A65" s="15" t="s">
        <v>93</v>
      </c>
      <c r="B65" s="5"/>
      <c r="C65" s="30"/>
      <c r="E65" s="12"/>
    </row>
    <row r="66" spans="1:15" x14ac:dyDescent="0.15">
      <c r="A66" s="1" t="s">
        <v>94</v>
      </c>
      <c r="B66" s="5">
        <v>20.289166666666667</v>
      </c>
      <c r="C66" s="38">
        <v>2290</v>
      </c>
      <c r="D66" s="5">
        <f>IFERROR(C66/B66,"n/a")</f>
        <v>112.86811516819321</v>
      </c>
      <c r="F66" s="5">
        <v>16.789166666666667</v>
      </c>
      <c r="G66" s="6">
        <v>1908</v>
      </c>
      <c r="H66" s="5">
        <f>IFERROR(G66/F66,"n/a")</f>
        <v>113.64471137142006</v>
      </c>
      <c r="K66" s="1" t="s">
        <v>95</v>
      </c>
      <c r="L66" s="1">
        <v>18.465</v>
      </c>
      <c r="N66" s="1" t="s">
        <v>95</v>
      </c>
      <c r="O66" s="1">
        <v>19.324444444444442</v>
      </c>
    </row>
    <row r="67" spans="1:15" x14ac:dyDescent="0.15">
      <c r="A67" s="1" t="s">
        <v>164</v>
      </c>
      <c r="B67" s="5">
        <v>9.4933333333333341</v>
      </c>
      <c r="C67" s="38">
        <v>1084</v>
      </c>
      <c r="D67" s="5">
        <f>IFERROR(C67/B67,"n/a")</f>
        <v>114.18539325842696</v>
      </c>
      <c r="F67" s="5">
        <v>8.9933333333333341</v>
      </c>
      <c r="G67" s="6">
        <v>1021</v>
      </c>
      <c r="H67" s="5">
        <f t="shared" ref="H67:H69" si="6">IFERROR(G67/F67,"n/a")</f>
        <v>113.52853965900667</v>
      </c>
    </row>
    <row r="68" spans="1:15" x14ac:dyDescent="0.15">
      <c r="A68" s="1" t="s">
        <v>153</v>
      </c>
      <c r="B68" s="5">
        <v>49.297499999999999</v>
      </c>
      <c r="C68" s="38">
        <v>9519</v>
      </c>
      <c r="D68" s="5">
        <f>IFERROR(C68/B68,"n/a")</f>
        <v>193.09295603225317</v>
      </c>
      <c r="F68" s="5">
        <v>51.547499999999999</v>
      </c>
      <c r="G68" s="6">
        <v>8870</v>
      </c>
      <c r="H68" s="5">
        <f t="shared" si="6"/>
        <v>172.07430040254135</v>
      </c>
      <c r="K68" s="1" t="s">
        <v>96</v>
      </c>
      <c r="L68" s="1">
        <v>50.99</v>
      </c>
      <c r="N68" s="1" t="s">
        <v>96</v>
      </c>
      <c r="O68" s="1">
        <f>53.1455555555556+0.6</f>
        <v>53.745555555555605</v>
      </c>
    </row>
    <row r="69" spans="1:15" x14ac:dyDescent="0.15">
      <c r="A69" s="1" t="s">
        <v>97</v>
      </c>
      <c r="B69" s="5">
        <v>28.82</v>
      </c>
      <c r="C69" s="38">
        <v>9751</v>
      </c>
      <c r="D69" s="5">
        <f t="shared" ref="D69" si="7">IFERROR(C69/B69,"n/a")</f>
        <v>338.34142956280363</v>
      </c>
      <c r="F69" s="5">
        <v>14.653333333333334</v>
      </c>
      <c r="G69" s="6">
        <v>3511</v>
      </c>
      <c r="H69" s="5">
        <f t="shared" si="6"/>
        <v>239.60418562329389</v>
      </c>
      <c r="K69" s="1" t="s">
        <v>98</v>
      </c>
      <c r="L69" s="1">
        <v>26.366333333333337</v>
      </c>
      <c r="N69" s="1" t="s">
        <v>98</v>
      </c>
      <c r="O69" s="1">
        <v>9.3333333333333321</v>
      </c>
    </row>
    <row r="70" spans="1:15" x14ac:dyDescent="0.15">
      <c r="A70" s="17" t="s">
        <v>99</v>
      </c>
      <c r="B70" s="18">
        <f>SUM(B66:B69)</f>
        <v>107.9</v>
      </c>
      <c r="C70" s="40">
        <f>SUM(C66:C69)</f>
        <v>22644</v>
      </c>
      <c r="D70" s="18">
        <f>IFERROR(C70/B70,"n/a")</f>
        <v>209.86098239110285</v>
      </c>
      <c r="E70" s="17"/>
      <c r="F70" s="18">
        <f>SUM(F66:F69)</f>
        <v>91.983333333333334</v>
      </c>
      <c r="G70" s="19">
        <f>SUM(G66:G69)</f>
        <v>15310</v>
      </c>
      <c r="H70" s="18">
        <f>IFERROR(G70/F70,"n/a")</f>
        <v>166.44319623120131</v>
      </c>
      <c r="K70" s="1" t="s">
        <v>100</v>
      </c>
      <c r="L70" s="1">
        <v>95.821333333333342</v>
      </c>
      <c r="N70" s="1" t="s">
        <v>93</v>
      </c>
      <c r="O70" s="1">
        <v>82.403333333333322</v>
      </c>
    </row>
    <row r="71" spans="1:15" x14ac:dyDescent="0.15">
      <c r="B71" s="5"/>
    </row>
    <row r="72" spans="1:15" x14ac:dyDescent="0.15">
      <c r="B72" s="5"/>
    </row>
    <row r="73" spans="1:15" x14ac:dyDescent="0.15">
      <c r="A73" s="15" t="s">
        <v>101</v>
      </c>
      <c r="B73" s="5"/>
      <c r="E73" s="12"/>
    </row>
    <row r="74" spans="1:15" x14ac:dyDescent="0.15">
      <c r="A74" s="1" t="s">
        <v>165</v>
      </c>
      <c r="B74" s="5">
        <v>4.5733333333333333</v>
      </c>
      <c r="C74" s="6">
        <v>467</v>
      </c>
      <c r="D74" s="5">
        <f>IFERROR(C74/B74,"n/a")</f>
        <v>102.1137026239067</v>
      </c>
      <c r="F74" s="5">
        <v>4.49</v>
      </c>
      <c r="G74" s="6">
        <v>150</v>
      </c>
      <c r="H74" s="5">
        <f>IFERROR(G74/F74,"n/a")</f>
        <v>33.407572383073493</v>
      </c>
    </row>
    <row r="75" spans="1:15" x14ac:dyDescent="0.15">
      <c r="A75" s="1" t="s">
        <v>102</v>
      </c>
      <c r="B75" s="5">
        <v>3.6666666666666665</v>
      </c>
      <c r="C75" s="6">
        <v>831</v>
      </c>
      <c r="D75" s="5">
        <f>IFERROR(C75/B75,"n/a")</f>
        <v>226.63636363636365</v>
      </c>
      <c r="F75" s="5">
        <v>1.8333333333333333</v>
      </c>
      <c r="G75" s="6">
        <v>850</v>
      </c>
      <c r="H75" s="5">
        <f>IFERROR(G75/F75,"n/a")</f>
        <v>463.63636363636368</v>
      </c>
      <c r="K75" s="1" t="s">
        <v>103</v>
      </c>
      <c r="L75" s="1">
        <v>2.8333333333333335</v>
      </c>
      <c r="N75" s="1" t="s">
        <v>103</v>
      </c>
      <c r="O75" s="1">
        <v>3</v>
      </c>
    </row>
    <row r="76" spans="1:15" x14ac:dyDescent="0.15">
      <c r="A76" s="1" t="s">
        <v>104</v>
      </c>
      <c r="B76" s="5">
        <v>9.02</v>
      </c>
      <c r="C76" s="6">
        <v>1539</v>
      </c>
      <c r="D76" s="5">
        <f>IFERROR(C76/B76,"n/a")</f>
        <v>170.62084257206209</v>
      </c>
      <c r="F76" s="5">
        <v>9.27</v>
      </c>
      <c r="G76" s="6">
        <v>1530</v>
      </c>
      <c r="H76" s="5">
        <f t="shared" ref="H76:H82" si="8">IFERROR(G76/F76,"n/a")</f>
        <v>165.04854368932038</v>
      </c>
      <c r="K76" s="1" t="s">
        <v>105</v>
      </c>
      <c r="L76" s="1">
        <v>7.38</v>
      </c>
      <c r="N76" s="1" t="s">
        <v>105</v>
      </c>
      <c r="O76" s="1">
        <v>7.1966666666666663</v>
      </c>
    </row>
    <row r="77" spans="1:15" x14ac:dyDescent="0.15">
      <c r="A77" s="1" t="s">
        <v>106</v>
      </c>
      <c r="B77" s="5">
        <v>10.1</v>
      </c>
      <c r="C77" s="6">
        <v>1502</v>
      </c>
      <c r="D77" s="5">
        <f>IFERROR(C77/B77,"n/a")</f>
        <v>148.71287128712871</v>
      </c>
      <c r="F77" s="5">
        <v>10.1</v>
      </c>
      <c r="G77" s="6">
        <v>1348</v>
      </c>
      <c r="H77" s="5">
        <f t="shared" si="8"/>
        <v>133.46534653465346</v>
      </c>
      <c r="K77" s="1" t="s">
        <v>107</v>
      </c>
      <c r="L77" s="1">
        <v>8.4333333333333336</v>
      </c>
      <c r="N77" s="1" t="s">
        <v>107</v>
      </c>
      <c r="O77" s="1">
        <v>9.5</v>
      </c>
    </row>
    <row r="78" spans="1:15" x14ac:dyDescent="0.15">
      <c r="A78" s="1" t="s">
        <v>108</v>
      </c>
      <c r="B78" s="5">
        <v>16.753333333333334</v>
      </c>
      <c r="C78" s="6">
        <v>4543</v>
      </c>
      <c r="D78" s="5">
        <f t="shared" ref="D78:D82" si="9">IFERROR(C78/B78,"n/a")</f>
        <v>271.16991643454037</v>
      </c>
      <c r="F78" s="5">
        <v>16.753333333333334</v>
      </c>
      <c r="G78" s="6">
        <v>4938</v>
      </c>
      <c r="H78" s="5">
        <f t="shared" si="8"/>
        <v>294.74731396736968</v>
      </c>
      <c r="K78" s="1" t="s">
        <v>109</v>
      </c>
      <c r="L78" s="1">
        <v>14.25</v>
      </c>
      <c r="N78" s="1" t="s">
        <v>109</v>
      </c>
      <c r="O78" s="1">
        <v>14.75</v>
      </c>
    </row>
    <row r="79" spans="1:15" x14ac:dyDescent="0.15">
      <c r="A79" s="1" t="s">
        <v>110</v>
      </c>
      <c r="B79" s="5">
        <v>8.59</v>
      </c>
      <c r="C79" s="6">
        <v>1260</v>
      </c>
      <c r="D79" s="5">
        <f t="shared" si="9"/>
        <v>146.68218859138534</v>
      </c>
      <c r="F79" s="5">
        <v>8.84</v>
      </c>
      <c r="G79" s="6">
        <v>1172</v>
      </c>
      <c r="H79" s="5">
        <f t="shared" si="8"/>
        <v>132.57918552036199</v>
      </c>
      <c r="K79" s="1" t="s">
        <v>111</v>
      </c>
      <c r="L79" s="1">
        <v>10.455633333333335</v>
      </c>
      <c r="N79" s="1" t="s">
        <v>111</v>
      </c>
      <c r="O79" s="1">
        <v>10.665000000000001</v>
      </c>
    </row>
    <row r="80" spans="1:15" x14ac:dyDescent="0.15">
      <c r="A80" s="1" t="s">
        <v>112</v>
      </c>
      <c r="B80" s="5">
        <v>11.406666666666666</v>
      </c>
      <c r="C80" s="6">
        <v>4225</v>
      </c>
      <c r="D80" s="5">
        <f t="shared" si="9"/>
        <v>370.39742840444188</v>
      </c>
      <c r="F80" s="5">
        <v>11.906666666666666</v>
      </c>
      <c r="G80" s="6">
        <v>4934</v>
      </c>
      <c r="H80" s="5">
        <f t="shared" si="8"/>
        <v>414.38969764837628</v>
      </c>
      <c r="K80" s="1" t="s">
        <v>113</v>
      </c>
      <c r="L80" s="1">
        <v>10.08</v>
      </c>
      <c r="N80" s="1" t="s">
        <v>113</v>
      </c>
      <c r="O80" s="1">
        <v>10.345600000000001</v>
      </c>
    </row>
    <row r="81" spans="1:15" x14ac:dyDescent="0.15">
      <c r="A81" s="1" t="s">
        <v>114</v>
      </c>
      <c r="B81" s="5">
        <v>12.536666666666667</v>
      </c>
      <c r="C81" s="6">
        <v>2053</v>
      </c>
      <c r="D81" s="5">
        <f t="shared" si="9"/>
        <v>163.75963839404415</v>
      </c>
      <c r="F81" s="5">
        <v>12.870000000000001</v>
      </c>
      <c r="G81" s="6">
        <v>2596</v>
      </c>
      <c r="H81" s="5">
        <f t="shared" si="8"/>
        <v>201.7094017094017</v>
      </c>
      <c r="K81" s="1" t="s">
        <v>115</v>
      </c>
      <c r="L81" s="1">
        <v>9.17</v>
      </c>
      <c r="N81" s="1" t="s">
        <v>115</v>
      </c>
      <c r="O81" s="1">
        <v>8.57</v>
      </c>
    </row>
    <row r="82" spans="1:15" x14ac:dyDescent="0.15">
      <c r="A82" s="1" t="s">
        <v>158</v>
      </c>
      <c r="B82" s="5">
        <v>0.33</v>
      </c>
      <c r="C82" s="6">
        <v>11</v>
      </c>
      <c r="D82" s="5">
        <f t="shared" si="9"/>
        <v>33.333333333333329</v>
      </c>
      <c r="F82" s="5">
        <v>0.66666666666666663</v>
      </c>
      <c r="G82" s="6">
        <v>66</v>
      </c>
      <c r="H82" s="5">
        <f t="shared" si="8"/>
        <v>99</v>
      </c>
      <c r="K82" s="1" t="s">
        <v>116</v>
      </c>
      <c r="L82" s="1">
        <v>1.1666666666666665</v>
      </c>
      <c r="N82" s="1" t="s">
        <v>116</v>
      </c>
      <c r="O82" s="1">
        <v>0.66666666666666663</v>
      </c>
    </row>
    <row r="83" spans="1:15" x14ac:dyDescent="0.15">
      <c r="A83" s="17" t="s">
        <v>117</v>
      </c>
      <c r="B83" s="18">
        <f>SUM(B74:B82)</f>
        <v>76.976666666666659</v>
      </c>
      <c r="C83" s="19">
        <f>SUM(C74:C82)</f>
        <v>16431</v>
      </c>
      <c r="D83" s="18">
        <f>IFERROR(C83/B83,"n/a")</f>
        <v>213.45429350885553</v>
      </c>
      <c r="E83" s="17"/>
      <c r="F83" s="18">
        <f>SUM(F74:F82)</f>
        <v>76.730000000000018</v>
      </c>
      <c r="G83" s="19">
        <f>SUM(G74:G82)</f>
        <v>17584</v>
      </c>
      <c r="H83" s="18">
        <f>IFERROR(G83/F83,"n/a")</f>
        <v>229.16720969633775</v>
      </c>
      <c r="K83" s="1" t="s">
        <v>118</v>
      </c>
      <c r="L83" s="1">
        <v>63.768966666666664</v>
      </c>
      <c r="N83" s="1" t="s">
        <v>101</v>
      </c>
      <c r="O83" s="21">
        <v>64.693933333333334</v>
      </c>
    </row>
    <row r="84" spans="1:15" x14ac:dyDescent="0.15">
      <c r="B84" s="5"/>
    </row>
    <row r="85" spans="1:15" x14ac:dyDescent="0.15">
      <c r="B85" s="5"/>
    </row>
    <row r="86" spans="1:15" x14ac:dyDescent="0.15">
      <c r="A86" s="17" t="s">
        <v>119</v>
      </c>
      <c r="B86" s="18">
        <v>42.853333333333332</v>
      </c>
      <c r="C86" s="19">
        <v>10194</v>
      </c>
      <c r="D86" s="18">
        <f>IFERROR(C86/B86,"n/a")</f>
        <v>237.88114499066586</v>
      </c>
      <c r="E86" s="17"/>
      <c r="F86" s="18">
        <v>46.269999999999996</v>
      </c>
      <c r="G86" s="19">
        <v>11301</v>
      </c>
      <c r="H86" s="18">
        <f>IFERROR(G86/F86,"n/a")</f>
        <v>244.24032850659177</v>
      </c>
      <c r="K86" s="1" t="s">
        <v>120</v>
      </c>
      <c r="L86" s="1">
        <v>27.333333333333332</v>
      </c>
      <c r="N86" s="1" t="s">
        <v>119</v>
      </c>
      <c r="O86" s="1">
        <v>30.529166666666665</v>
      </c>
    </row>
    <row r="87" spans="1:15" x14ac:dyDescent="0.15">
      <c r="A87" s="22"/>
      <c r="B87" s="23"/>
      <c r="C87" s="24"/>
      <c r="D87" s="23"/>
      <c r="E87" s="25"/>
      <c r="F87" s="23"/>
      <c r="G87" s="24"/>
      <c r="H87" s="23"/>
    </row>
    <row r="88" spans="1:15" x14ac:dyDescent="0.15">
      <c r="B88" s="5"/>
    </row>
    <row r="89" spans="1:15" x14ac:dyDescent="0.15">
      <c r="A89" s="17" t="s">
        <v>121</v>
      </c>
      <c r="B89" s="18">
        <v>30.768333333333331</v>
      </c>
      <c r="C89" s="19">
        <v>6125</v>
      </c>
      <c r="D89" s="18">
        <f>IFERROR(C89/B89,"n/a")</f>
        <v>199.06830615892966</v>
      </c>
      <c r="E89" s="17"/>
      <c r="F89" s="18">
        <v>33.351666666666667</v>
      </c>
      <c r="G89" s="19">
        <v>5955</v>
      </c>
      <c r="H89" s="18">
        <f>IFERROR(G89/F89,"n/a")</f>
        <v>178.55179651191844</v>
      </c>
      <c r="K89" s="1" t="s">
        <v>122</v>
      </c>
      <c r="L89" s="1">
        <v>35.990833333333335</v>
      </c>
      <c r="N89" s="1" t="s">
        <v>121</v>
      </c>
      <c r="O89" s="1">
        <v>36.245000000000005</v>
      </c>
    </row>
    <row r="90" spans="1:15" x14ac:dyDescent="0.15">
      <c r="B90" s="5"/>
    </row>
    <row r="91" spans="1:15" x14ac:dyDescent="0.15">
      <c r="B91" s="5"/>
      <c r="N91" s="1" t="s">
        <v>123</v>
      </c>
      <c r="O91" s="1">
        <v>57.075000000000017</v>
      </c>
    </row>
    <row r="92" spans="1:15" x14ac:dyDescent="0.15">
      <c r="A92" s="15" t="s">
        <v>123</v>
      </c>
      <c r="B92" s="5"/>
      <c r="E92" s="12"/>
    </row>
    <row r="93" spans="1:15" x14ac:dyDescent="0.15">
      <c r="A93" s="1" t="s">
        <v>151</v>
      </c>
      <c r="B93" s="5">
        <v>16.329999999999998</v>
      </c>
      <c r="C93" s="6">
        <v>1014</v>
      </c>
      <c r="D93" s="5">
        <f>IFERROR(C93/B93,"n/a")</f>
        <v>62.094304960195963</v>
      </c>
      <c r="F93" s="5">
        <v>16.079999999999998</v>
      </c>
      <c r="G93" s="6">
        <v>819</v>
      </c>
      <c r="H93" s="5">
        <f>IFERROR(G93/F93,"n/a")</f>
        <v>50.932835820895527</v>
      </c>
      <c r="K93" s="1" t="s">
        <v>124</v>
      </c>
      <c r="L93" s="1">
        <v>5.35</v>
      </c>
      <c r="N93" s="1" t="s">
        <v>124</v>
      </c>
      <c r="O93" s="1">
        <v>5.54</v>
      </c>
    </row>
    <row r="94" spans="1:15" x14ac:dyDescent="0.15">
      <c r="A94" s="1" t="s">
        <v>150</v>
      </c>
      <c r="B94" s="5">
        <v>4.7099999999999991</v>
      </c>
      <c r="C94" s="6">
        <v>510</v>
      </c>
      <c r="D94" s="5">
        <f t="shared" ref="D94:D96" si="10">IFERROR(C94/B94,"n/a")</f>
        <v>108.28025477707008</v>
      </c>
      <c r="F94" s="5">
        <v>4.7099999999999991</v>
      </c>
      <c r="G94" s="6">
        <v>518</v>
      </c>
      <c r="H94" s="5">
        <f t="shared" ref="H94:H96" si="11">IFERROR(G94/F94,"n/a")</f>
        <v>109.97876857749472</v>
      </c>
      <c r="K94" s="1" t="s">
        <v>125</v>
      </c>
      <c r="L94" s="1">
        <v>4.333333333333333</v>
      </c>
      <c r="N94" s="1" t="s">
        <v>125</v>
      </c>
      <c r="O94" s="21">
        <v>4.833333333333333</v>
      </c>
    </row>
    <row r="95" spans="1:15" x14ac:dyDescent="0.15">
      <c r="A95" s="1" t="s">
        <v>126</v>
      </c>
      <c r="B95" s="5">
        <v>7.12</v>
      </c>
      <c r="C95" s="6">
        <v>316</v>
      </c>
      <c r="D95" s="5">
        <f t="shared" si="10"/>
        <v>44.382022471910112</v>
      </c>
      <c r="F95" s="5">
        <v>7.37</v>
      </c>
      <c r="G95" s="6">
        <v>419</v>
      </c>
      <c r="H95" s="5">
        <f t="shared" si="11"/>
        <v>56.852103120759836</v>
      </c>
      <c r="K95" s="1" t="s">
        <v>127</v>
      </c>
      <c r="L95" s="1">
        <v>8.8650000000000002</v>
      </c>
      <c r="N95" s="1" t="s">
        <v>127</v>
      </c>
      <c r="O95" s="1">
        <v>8</v>
      </c>
    </row>
    <row r="96" spans="1:15" x14ac:dyDescent="0.15">
      <c r="A96" s="1" t="s">
        <v>128</v>
      </c>
      <c r="B96" s="5">
        <v>24.536666666666676</v>
      </c>
      <c r="C96" s="6">
        <v>7405</v>
      </c>
      <c r="D96" s="5">
        <f t="shared" si="10"/>
        <v>301.793234614862</v>
      </c>
      <c r="F96" s="5">
        <v>23.870000000000008</v>
      </c>
      <c r="G96" s="6">
        <v>7129</v>
      </c>
      <c r="H96" s="5">
        <f t="shared" si="11"/>
        <v>298.65940511101792</v>
      </c>
      <c r="K96" s="1" t="s">
        <v>129</v>
      </c>
      <c r="L96" s="1">
        <v>23.893333333333338</v>
      </c>
      <c r="N96" s="1" t="s">
        <v>129</v>
      </c>
      <c r="O96" s="1">
        <v>24.51666666666668</v>
      </c>
    </row>
    <row r="97" spans="1:15" x14ac:dyDescent="0.15">
      <c r="A97" s="17" t="s">
        <v>130</v>
      </c>
      <c r="B97" s="18">
        <f>SUM(B93:B96)</f>
        <v>52.696666666666673</v>
      </c>
      <c r="C97" s="19">
        <f>SUM(C93:C96)</f>
        <v>9245</v>
      </c>
      <c r="D97" s="18">
        <f>IFERROR(C97/B97,"n/a")</f>
        <v>175.43804162186095</v>
      </c>
      <c r="E97" s="17"/>
      <c r="F97" s="18">
        <f>SUM(F93:F96)</f>
        <v>52.030000000000008</v>
      </c>
      <c r="G97" s="19">
        <f>SUM(G93:G96)</f>
        <v>8885</v>
      </c>
      <c r="H97" s="18">
        <f>IFERROR(G97/F97,"n/a")</f>
        <v>170.7668652700365</v>
      </c>
      <c r="K97" s="1" t="s">
        <v>131</v>
      </c>
      <c r="L97" s="1">
        <v>52.69166666666667</v>
      </c>
    </row>
    <row r="98" spans="1:15" x14ac:dyDescent="0.15">
      <c r="B98" s="5"/>
    </row>
    <row r="99" spans="1:15" x14ac:dyDescent="0.15">
      <c r="B99" s="5"/>
    </row>
    <row r="100" spans="1:15" x14ac:dyDescent="0.15">
      <c r="A100" s="15" t="s">
        <v>132</v>
      </c>
      <c r="B100" s="5"/>
      <c r="E100" s="12"/>
    </row>
    <row r="101" spans="1:15" x14ac:dyDescent="0.15">
      <c r="A101" s="1" t="s">
        <v>133</v>
      </c>
      <c r="B101" s="35">
        <v>2.34</v>
      </c>
      <c r="C101" s="6">
        <v>477</v>
      </c>
      <c r="D101" s="5">
        <f>IFERROR(C101/B101,"n/a")</f>
        <v>203.84615384615387</v>
      </c>
      <c r="F101" s="5">
        <v>2.34</v>
      </c>
      <c r="G101" s="6">
        <v>408</v>
      </c>
      <c r="H101" s="5">
        <f>IFERROR(G101/F101,"n/a")</f>
        <v>174.35897435897436</v>
      </c>
      <c r="I101" s="26"/>
      <c r="K101" s="1" t="s">
        <v>134</v>
      </c>
      <c r="L101" s="1">
        <v>1.0833333333333335</v>
      </c>
      <c r="N101" s="16" t="s">
        <v>134</v>
      </c>
      <c r="O101" s="21">
        <v>1.0833333333333333</v>
      </c>
    </row>
    <row r="102" spans="1:15" x14ac:dyDescent="0.15">
      <c r="A102" s="1" t="s">
        <v>135</v>
      </c>
      <c r="B102" s="5">
        <v>3.6566666666666663</v>
      </c>
      <c r="C102" s="6">
        <v>1653</v>
      </c>
      <c r="D102" s="5">
        <f t="shared" ref="D102:D108" si="12">IFERROR(C102/B102,"n/a")</f>
        <v>452.05104831358256</v>
      </c>
      <c r="F102" s="5">
        <v>3.99</v>
      </c>
      <c r="G102" s="6">
        <v>1879</v>
      </c>
      <c r="H102" s="5">
        <f t="shared" ref="H102:H108" si="13">IFERROR(G102/F102,"n/a")</f>
        <v>470.92731829573933</v>
      </c>
      <c r="K102" s="1" t="s">
        <v>136</v>
      </c>
      <c r="L102" s="1">
        <v>1.5</v>
      </c>
      <c r="N102" s="1" t="s">
        <v>136</v>
      </c>
      <c r="O102" s="1">
        <v>2.0833333333333335</v>
      </c>
    </row>
    <row r="103" spans="1:15" x14ac:dyDescent="0.15">
      <c r="A103" s="1" t="s">
        <v>137</v>
      </c>
      <c r="B103" s="5">
        <v>4.7699999999999996</v>
      </c>
      <c r="C103" s="6">
        <v>1947</v>
      </c>
      <c r="D103" s="5">
        <f t="shared" si="12"/>
        <v>408.17610062893084</v>
      </c>
      <c r="F103" s="5">
        <v>4.2699999999999996</v>
      </c>
      <c r="G103" s="6">
        <v>387</v>
      </c>
      <c r="H103" s="5">
        <f t="shared" si="13"/>
        <v>90.632318501170971</v>
      </c>
      <c r="K103" s="1" t="s">
        <v>138</v>
      </c>
      <c r="L103" s="1">
        <v>5</v>
      </c>
      <c r="N103" s="1" t="s">
        <v>138</v>
      </c>
      <c r="O103" s="1">
        <v>3.5</v>
      </c>
    </row>
    <row r="104" spans="1:15" x14ac:dyDescent="0.15">
      <c r="A104" s="1" t="s">
        <v>139</v>
      </c>
      <c r="B104" s="5">
        <v>0.75</v>
      </c>
      <c r="C104" s="6">
        <v>345</v>
      </c>
      <c r="D104" s="5">
        <f t="shared" si="12"/>
        <v>460</v>
      </c>
      <c r="F104" s="5">
        <v>0.16666666666666666</v>
      </c>
      <c r="G104" s="6">
        <v>1</v>
      </c>
      <c r="H104" s="5">
        <f t="shared" si="13"/>
        <v>6</v>
      </c>
      <c r="K104" s="1" t="s">
        <v>140</v>
      </c>
      <c r="L104" s="1">
        <v>8.3333333333333329E-2</v>
      </c>
      <c r="N104" s="1" t="s">
        <v>140</v>
      </c>
      <c r="O104" s="1">
        <v>8.3333333333333329E-2</v>
      </c>
    </row>
    <row r="105" spans="1:15" x14ac:dyDescent="0.15">
      <c r="A105" s="1" t="s">
        <v>152</v>
      </c>
      <c r="B105" s="5">
        <v>0.5</v>
      </c>
      <c r="C105" s="6">
        <v>714</v>
      </c>
      <c r="D105" s="5">
        <f t="shared" si="12"/>
        <v>1428</v>
      </c>
      <c r="F105" s="5">
        <v>1</v>
      </c>
      <c r="G105" s="6">
        <v>1461</v>
      </c>
      <c r="H105" s="5">
        <f t="shared" si="13"/>
        <v>1461</v>
      </c>
      <c r="K105" s="1" t="s">
        <v>141</v>
      </c>
      <c r="L105" s="1">
        <v>1</v>
      </c>
      <c r="N105" s="1" t="s">
        <v>141</v>
      </c>
      <c r="O105" s="1">
        <v>0.5</v>
      </c>
    </row>
    <row r="106" spans="1:15" x14ac:dyDescent="0.15">
      <c r="A106" s="1" t="s">
        <v>167</v>
      </c>
      <c r="B106" s="5">
        <v>0</v>
      </c>
      <c r="C106" s="6" t="s">
        <v>159</v>
      </c>
      <c r="D106" s="5" t="str">
        <f t="shared" ref="D106" si="14">IFERROR(C106/B106,"n/a")</f>
        <v>n/a</v>
      </c>
      <c r="F106" s="5">
        <v>8.3333333333333329E-2</v>
      </c>
      <c r="G106" s="6">
        <v>10</v>
      </c>
      <c r="H106" s="5">
        <f t="shared" ref="H106" si="15">IFERROR(G106/F106,"n/a")</f>
        <v>120</v>
      </c>
    </row>
    <row r="107" spans="1:15" x14ac:dyDescent="0.15">
      <c r="A107" s="1" t="s">
        <v>154</v>
      </c>
      <c r="B107" s="5">
        <v>0.03</v>
      </c>
      <c r="C107" s="6" t="s">
        <v>159</v>
      </c>
      <c r="D107" s="5" t="str">
        <f t="shared" si="12"/>
        <v>n/a</v>
      </c>
      <c r="F107" s="5">
        <v>0.03</v>
      </c>
      <c r="G107" s="6">
        <v>0</v>
      </c>
      <c r="H107" s="5">
        <f t="shared" si="13"/>
        <v>0</v>
      </c>
      <c r="K107" s="1" t="s">
        <v>140</v>
      </c>
      <c r="L107" s="1">
        <v>8.3333333333333329E-2</v>
      </c>
      <c r="N107" s="1" t="s">
        <v>140</v>
      </c>
      <c r="O107" s="1">
        <v>8.3333333333333329E-2</v>
      </c>
    </row>
    <row r="108" spans="1:15" x14ac:dyDescent="0.15">
      <c r="A108" s="1" t="s">
        <v>155</v>
      </c>
      <c r="B108" s="5">
        <v>14.82</v>
      </c>
      <c r="C108" s="6" t="s">
        <v>159</v>
      </c>
      <c r="D108" s="5" t="str">
        <f t="shared" si="12"/>
        <v>n/a</v>
      </c>
      <c r="F108" s="5">
        <v>14.82</v>
      </c>
      <c r="H108" s="5">
        <f t="shared" si="13"/>
        <v>0</v>
      </c>
      <c r="K108" s="1" t="s">
        <v>141</v>
      </c>
      <c r="L108" s="1">
        <v>1</v>
      </c>
      <c r="N108" s="1" t="s">
        <v>141</v>
      </c>
      <c r="O108" s="1">
        <v>0.5</v>
      </c>
    </row>
    <row r="109" spans="1:15" x14ac:dyDescent="0.15">
      <c r="A109" s="17" t="s">
        <v>142</v>
      </c>
      <c r="B109" s="18">
        <f>SUM(B101:B108)</f>
        <v>26.866666666666667</v>
      </c>
      <c r="C109" s="19">
        <f>SUM(C101:C108)</f>
        <v>5136</v>
      </c>
      <c r="D109" s="18">
        <f>IFERROR(C109/B109,"n/a")</f>
        <v>191.16625310173697</v>
      </c>
      <c r="E109" s="17"/>
      <c r="F109" s="18">
        <f>SUM(F101:F108)</f>
        <v>26.7</v>
      </c>
      <c r="G109" s="19">
        <f>SUM(G101:G108)</f>
        <v>4146</v>
      </c>
      <c r="H109" s="18">
        <f>IFERROR(G109/F109,"n/a")</f>
        <v>155.28089887640451</v>
      </c>
      <c r="K109" s="1" t="s">
        <v>143</v>
      </c>
      <c r="L109" s="1">
        <v>8.6666666666666679</v>
      </c>
      <c r="N109" s="1" t="s">
        <v>144</v>
      </c>
      <c r="O109" s="1">
        <v>15.520000000000001</v>
      </c>
    </row>
    <row r="110" spans="1:15" x14ac:dyDescent="0.15">
      <c r="B110" s="5"/>
      <c r="F110" s="23"/>
    </row>
    <row r="111" spans="1:15" x14ac:dyDescent="0.15">
      <c r="B111" s="5"/>
    </row>
    <row r="112" spans="1:15" x14ac:dyDescent="0.15">
      <c r="A112" s="17" t="s">
        <v>145</v>
      </c>
      <c r="B112" s="36">
        <f>B109+B97+B89+B86+B83+B70+B62+B53+B42+B39</f>
        <v>1103.2609</v>
      </c>
      <c r="C112" s="19">
        <f>C109+C97+C89+C86+C83+C70+C62+C53+C42+C39</f>
        <v>266449</v>
      </c>
      <c r="D112" s="18">
        <f>IFERROR(C112/B112,"n/a")</f>
        <v>241.51041698296387</v>
      </c>
      <c r="E112" s="17"/>
      <c r="F112" s="36">
        <f>F109+F97+F89+F86+F83+F70+F62+F53+F42+F39</f>
        <v>1085.0509</v>
      </c>
      <c r="G112" s="19">
        <f>G109+G97+G89+G86+G83+G70+G62+G53+G42+G39</f>
        <v>246651</v>
      </c>
      <c r="H112" s="18">
        <f>IFERROR(G112/F112,"n/a")</f>
        <v>227.31744658245987</v>
      </c>
      <c r="K112" s="1" t="s">
        <v>146</v>
      </c>
      <c r="L112" s="1">
        <v>963.23889999999994</v>
      </c>
      <c r="N112" s="1" t="s">
        <v>146</v>
      </c>
      <c r="O112" s="21">
        <v>973.14336666666691</v>
      </c>
    </row>
  </sheetData>
  <sheetProtection algorithmName="SHA-512" hashValue="0h15raRh3qND5u49EgH2BSsUG3cv6Nw9u9ane8MCXdkZ/YHLy88kK2+0aAhS8NveoAo5r/7q00zYGErLpGGPLQ==" saltValue="7ulomxjJudIfiuraV2aJKw==" spinCount="100000" sheet="1" objects="1" scenarios="1"/>
  <mergeCells count="6">
    <mergeCell ref="A1:H1"/>
    <mergeCell ref="A2:H2"/>
    <mergeCell ref="A3:H3"/>
    <mergeCell ref="A4:H4"/>
    <mergeCell ref="B7:D7"/>
    <mergeCell ref="F7:H7"/>
  </mergeCells>
  <conditionalFormatting sqref="A12:G12 A75:C75 A101:C103 E13:G35 E75:G75 E101:G103 E93:G94 A107:C108 A93:D96 E107:G108 A13:C35 A57:B57 A58 B57:B60">
    <cfRule type="expression" dxfId="166" priority="110">
      <formula>MOD(ROW(),2)=0</formula>
    </cfRule>
  </conditionalFormatting>
  <conditionalFormatting sqref="A46:C46 E46:G46 E48:G52 A48:C52">
    <cfRule type="expression" dxfId="165" priority="109">
      <formula>MOD(ROW(),2)=0</formula>
    </cfRule>
  </conditionalFormatting>
  <conditionalFormatting sqref="E57:G61 A60:B61 A59">
    <cfRule type="expression" dxfId="164" priority="108">
      <formula>MOD(ROW(),2)=0</formula>
    </cfRule>
  </conditionalFormatting>
  <conditionalFormatting sqref="A66:B69 E66:G68 E69 G69">
    <cfRule type="expression" dxfId="163" priority="107">
      <formula>MOD(ROW(),2)=0</formula>
    </cfRule>
  </conditionalFormatting>
  <conditionalFormatting sqref="A76:C82 E76:G82">
    <cfRule type="expression" dxfId="162" priority="106">
      <formula>MOD(ROW(),2)=0</formula>
    </cfRule>
  </conditionalFormatting>
  <conditionalFormatting sqref="E95:G96">
    <cfRule type="expression" dxfId="161" priority="105">
      <formula>MOD(ROW(),2)=0</formula>
    </cfRule>
  </conditionalFormatting>
  <conditionalFormatting sqref="C57:C60">
    <cfRule type="expression" dxfId="160" priority="41">
      <formula>MOD(ROW(),2)=0</formula>
    </cfRule>
  </conditionalFormatting>
  <conditionalFormatting sqref="C66:C69">
    <cfRule type="expression" dxfId="159" priority="40">
      <formula>MOD(ROW(),2)=0</formula>
    </cfRule>
  </conditionalFormatting>
  <conditionalFormatting sqref="D46 D48:D52">
    <cfRule type="expression" dxfId="158" priority="38">
      <formula>MOD(ROW(),2)=0</formula>
    </cfRule>
  </conditionalFormatting>
  <conditionalFormatting sqref="D57:D61">
    <cfRule type="expression" dxfId="157" priority="35">
      <formula>MOD(ROW(),2)=0</formula>
    </cfRule>
  </conditionalFormatting>
  <conditionalFormatting sqref="D66:D69">
    <cfRule type="expression" dxfId="156" priority="34">
      <formula>MOD(ROW(),2)=0</formula>
    </cfRule>
  </conditionalFormatting>
  <conditionalFormatting sqref="D101:D105 D107:D108">
    <cfRule type="expression" dxfId="155" priority="31">
      <formula>MOD(ROW(),2)=0</formula>
    </cfRule>
  </conditionalFormatting>
  <conditionalFormatting sqref="D75:D82">
    <cfRule type="expression" dxfId="154" priority="33">
      <formula>MOD(ROW(),2)=0</formula>
    </cfRule>
  </conditionalFormatting>
  <conditionalFormatting sqref="E104:G105 A104:C105 A106">
    <cfRule type="expression" dxfId="153" priority="30">
      <formula>MOD(ROW(),2)=0</formula>
    </cfRule>
  </conditionalFormatting>
  <conditionalFormatting sqref="D13:D35 D37">
    <cfRule type="expression" dxfId="152" priority="28">
      <formula>MOD(ROW(),2)=0</formula>
    </cfRule>
  </conditionalFormatting>
  <conditionalFormatting sqref="H12 H93:H96">
    <cfRule type="expression" dxfId="151" priority="27">
      <formula>MOD(ROW(),2)=0</formula>
    </cfRule>
  </conditionalFormatting>
  <conditionalFormatting sqref="H46 H48:H52">
    <cfRule type="expression" dxfId="150" priority="26">
      <formula>MOD(ROW(),2)=0</formula>
    </cfRule>
  </conditionalFormatting>
  <conditionalFormatting sqref="H57:H61">
    <cfRule type="expression" dxfId="149" priority="25">
      <formula>MOD(ROW(),2)=0</formula>
    </cfRule>
  </conditionalFormatting>
  <conditionalFormatting sqref="H66:H69">
    <cfRule type="expression" dxfId="148" priority="24">
      <formula>MOD(ROW(),2)=0</formula>
    </cfRule>
  </conditionalFormatting>
  <conditionalFormatting sqref="H101:H105 H107:H108">
    <cfRule type="expression" dxfId="147" priority="22">
      <formula>MOD(ROW(),2)=0</formula>
    </cfRule>
  </conditionalFormatting>
  <conditionalFormatting sqref="H75:H82">
    <cfRule type="expression" dxfId="146" priority="23">
      <formula>MOD(ROW(),2)=0</formula>
    </cfRule>
  </conditionalFormatting>
  <conditionalFormatting sqref="H13:H35 H37">
    <cfRule type="expression" dxfId="145" priority="21">
      <formula>MOD(ROW(),2)=0</formula>
    </cfRule>
  </conditionalFormatting>
  <conditionalFormatting sqref="A38:C38 E38:G38">
    <cfRule type="expression" dxfId="144" priority="20">
      <formula>MOD(ROW(),2)=0</formula>
    </cfRule>
  </conditionalFormatting>
  <conditionalFormatting sqref="D38">
    <cfRule type="expression" dxfId="143" priority="19">
      <formula>MOD(ROW(),2)=0</formula>
    </cfRule>
  </conditionalFormatting>
  <conditionalFormatting sqref="H38">
    <cfRule type="expression" dxfId="142" priority="18">
      <formula>MOD(ROW(),2)=0</formula>
    </cfRule>
  </conditionalFormatting>
  <conditionalFormatting sqref="A36:C36 E36:G36">
    <cfRule type="expression" dxfId="141" priority="17">
      <formula>MOD(ROW(),2)=0</formula>
    </cfRule>
  </conditionalFormatting>
  <conditionalFormatting sqref="D36">
    <cfRule type="expression" dxfId="140" priority="16">
      <formula>MOD(ROW(),2)=0</formula>
    </cfRule>
  </conditionalFormatting>
  <conditionalFormatting sqref="H36">
    <cfRule type="expression" dxfId="139" priority="15">
      <formula>MOD(ROW(),2)=0</formula>
    </cfRule>
  </conditionalFormatting>
  <conditionalFormatting sqref="F69">
    <cfRule type="expression" dxfId="138" priority="14">
      <formula>MOD(ROW(),2)=0</formula>
    </cfRule>
  </conditionalFormatting>
  <conditionalFormatting sqref="C61">
    <cfRule type="expression" dxfId="137" priority="13">
      <formula>MOD(ROW(),2)=0</formula>
    </cfRule>
  </conditionalFormatting>
  <conditionalFormatting sqref="A47:C47 E47:G47">
    <cfRule type="expression" dxfId="136" priority="9">
      <formula>MOD(ROW(),2)=0</formula>
    </cfRule>
  </conditionalFormatting>
  <conditionalFormatting sqref="D47">
    <cfRule type="expression" dxfId="135" priority="8">
      <formula>MOD(ROW(),2)=0</formula>
    </cfRule>
  </conditionalFormatting>
  <conditionalFormatting sqref="H47">
    <cfRule type="expression" dxfId="134" priority="7">
      <formula>MOD(ROW(),2)=0</formula>
    </cfRule>
  </conditionalFormatting>
  <conditionalFormatting sqref="B106:C106 E106:G106">
    <cfRule type="expression" dxfId="133" priority="6">
      <formula>MOD(ROW(),2)=0</formula>
    </cfRule>
  </conditionalFormatting>
  <conditionalFormatting sqref="D106">
    <cfRule type="expression" dxfId="132" priority="5">
      <formula>MOD(ROW(),2)=0</formula>
    </cfRule>
  </conditionalFormatting>
  <conditionalFormatting sqref="H106">
    <cfRule type="expression" dxfId="131" priority="4">
      <formula>MOD(ROW(),2)=0</formula>
    </cfRule>
  </conditionalFormatting>
  <conditionalFormatting sqref="A74:C74 E74:G74">
    <cfRule type="expression" dxfId="130" priority="3">
      <formula>MOD(ROW(),2)=0</formula>
    </cfRule>
  </conditionalFormatting>
  <conditionalFormatting sqref="D74">
    <cfRule type="expression" dxfId="129" priority="2">
      <formula>MOD(ROW(),2)=0</formula>
    </cfRule>
  </conditionalFormatting>
  <conditionalFormatting sqref="H74">
    <cfRule type="expression" dxfId="128" priority="1">
      <formula>MOD(ROW(),2)=0</formula>
    </cfRule>
  </conditionalFormatting>
  <pageMargins left="0.25" right="0.25" top="0.75" bottom="0.75" header="0.3" footer="0.3"/>
  <pageSetup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workbookViewId="0">
      <selection sqref="A1:H1"/>
    </sheetView>
  </sheetViews>
  <sheetFormatPr defaultRowHeight="10.5" x14ac:dyDescent="0.15"/>
  <cols>
    <col min="1" max="1" width="30.7109375" style="37" bestFit="1" customWidth="1"/>
    <col min="2" max="2" width="11.28515625" style="37" bestFit="1" customWidth="1"/>
    <col min="3" max="3" width="11.42578125" style="37" bestFit="1" customWidth="1"/>
    <col min="4" max="4" width="8.7109375" style="37" bestFit="1" customWidth="1"/>
    <col min="5" max="5" width="2.7109375" style="37" customWidth="1"/>
    <col min="6" max="6" width="11.28515625" style="37" bestFit="1" customWidth="1"/>
    <col min="7" max="7" width="11.42578125" style="37" bestFit="1" customWidth="1"/>
    <col min="8" max="8" width="8.7109375" style="37" bestFit="1" customWidth="1"/>
    <col min="9" max="16384" width="9.140625" style="37"/>
  </cols>
  <sheetData>
    <row r="1" spans="1:8" x14ac:dyDescent="0.15">
      <c r="A1" s="41" t="s">
        <v>0</v>
      </c>
      <c r="B1" s="41"/>
      <c r="C1" s="41"/>
      <c r="D1" s="41"/>
      <c r="E1" s="41"/>
      <c r="F1" s="41"/>
      <c r="G1" s="41"/>
      <c r="H1" s="41"/>
    </row>
    <row r="2" spans="1:8" x14ac:dyDescent="0.15">
      <c r="A2" s="41" t="s">
        <v>156</v>
      </c>
      <c r="B2" s="41"/>
      <c r="C2" s="41"/>
      <c r="D2" s="41"/>
      <c r="E2" s="41"/>
      <c r="F2" s="41"/>
      <c r="G2" s="41"/>
      <c r="H2" s="41"/>
    </row>
    <row r="3" spans="1:8" x14ac:dyDescent="0.15">
      <c r="A3" s="41" t="s">
        <v>160</v>
      </c>
      <c r="B3" s="41"/>
      <c r="C3" s="41"/>
      <c r="D3" s="41"/>
      <c r="E3" s="41"/>
      <c r="F3" s="41"/>
      <c r="G3" s="41"/>
      <c r="H3" s="41"/>
    </row>
    <row r="4" spans="1:8" x14ac:dyDescent="0.15">
      <c r="A4" s="41" t="s">
        <v>2</v>
      </c>
      <c r="B4" s="41"/>
      <c r="C4" s="41"/>
      <c r="D4" s="41"/>
      <c r="E4" s="41"/>
      <c r="F4" s="41"/>
      <c r="G4" s="41"/>
      <c r="H4" s="41"/>
    </row>
    <row r="5" spans="1:8" x14ac:dyDescent="0.15">
      <c r="A5" s="2"/>
      <c r="B5" s="32"/>
      <c r="C5" s="4"/>
      <c r="D5" s="3"/>
      <c r="E5" s="2"/>
      <c r="F5" s="3"/>
      <c r="G5" s="4"/>
      <c r="H5" s="3"/>
    </row>
    <row r="6" spans="1:8" x14ac:dyDescent="0.15">
      <c r="A6" s="1"/>
      <c r="B6" s="30"/>
      <c r="C6" s="6"/>
      <c r="D6" s="5"/>
      <c r="E6" s="7"/>
      <c r="F6" s="5"/>
      <c r="G6" s="6"/>
      <c r="H6" s="5"/>
    </row>
    <row r="7" spans="1:8" x14ac:dyDescent="0.15">
      <c r="A7" s="8"/>
      <c r="B7" s="42" t="s">
        <v>161</v>
      </c>
      <c r="C7" s="43"/>
      <c r="D7" s="43"/>
      <c r="E7" s="9"/>
      <c r="F7" s="42" t="s">
        <v>162</v>
      </c>
      <c r="G7" s="43"/>
      <c r="H7" s="43"/>
    </row>
    <row r="8" spans="1:8" x14ac:dyDescent="0.15">
      <c r="A8" s="9"/>
      <c r="B8" s="33" t="s">
        <v>3</v>
      </c>
      <c r="C8" s="11" t="s">
        <v>4</v>
      </c>
      <c r="D8" s="10" t="s">
        <v>5</v>
      </c>
      <c r="E8" s="7"/>
      <c r="F8" s="10" t="s">
        <v>3</v>
      </c>
      <c r="G8" s="11" t="s">
        <v>4</v>
      </c>
      <c r="H8" s="10" t="s">
        <v>5</v>
      </c>
    </row>
    <row r="9" spans="1:8" x14ac:dyDescent="0.15">
      <c r="A9" s="1"/>
      <c r="B9" s="33" t="s">
        <v>6</v>
      </c>
      <c r="C9" s="11" t="s">
        <v>5</v>
      </c>
      <c r="D9" s="10" t="s">
        <v>7</v>
      </c>
      <c r="E9" s="12"/>
      <c r="F9" s="10" t="s">
        <v>6</v>
      </c>
      <c r="G9" s="11" t="s">
        <v>5</v>
      </c>
      <c r="H9" s="10" t="s">
        <v>7</v>
      </c>
    </row>
    <row r="10" spans="1:8" x14ac:dyDescent="0.15">
      <c r="A10" s="1"/>
      <c r="B10" s="34"/>
      <c r="C10" s="14"/>
      <c r="D10" s="13"/>
      <c r="E10" s="12"/>
      <c r="F10" s="13"/>
      <c r="G10" s="14"/>
      <c r="H10" s="13"/>
    </row>
    <row r="11" spans="1:8" x14ac:dyDescent="0.15">
      <c r="A11" s="15" t="s">
        <v>11</v>
      </c>
      <c r="B11" s="30"/>
      <c r="C11" s="6"/>
      <c r="D11" s="5"/>
      <c r="E11" s="7"/>
      <c r="F11" s="5"/>
      <c r="G11" s="6"/>
      <c r="H11" s="5"/>
    </row>
    <row r="12" spans="1:8" x14ac:dyDescent="0.15">
      <c r="A12" s="1" t="s">
        <v>12</v>
      </c>
      <c r="B12" s="5">
        <f>'TOTAL SCH per FTE'!B12</f>
        <v>1</v>
      </c>
      <c r="C12" s="6">
        <v>187</v>
      </c>
      <c r="D12" s="5">
        <f t="shared" ref="D12:D19" si="0">IFERROR(C12/B12,"n/a")</f>
        <v>187</v>
      </c>
      <c r="E12" s="7"/>
      <c r="F12" s="5">
        <v>1</v>
      </c>
      <c r="G12" s="6">
        <v>164</v>
      </c>
      <c r="H12" s="5">
        <f t="shared" ref="H12:H35" si="1">IFERROR(G12/F12,"n/a")</f>
        <v>164</v>
      </c>
    </row>
    <row r="13" spans="1:8" x14ac:dyDescent="0.15">
      <c r="A13" s="1" t="s">
        <v>14</v>
      </c>
      <c r="B13" s="5">
        <f>'TOTAL SCH per FTE'!B13</f>
        <v>6.54</v>
      </c>
      <c r="C13" s="6">
        <v>675</v>
      </c>
      <c r="D13" s="5">
        <f t="shared" si="0"/>
        <v>103.21100917431193</v>
      </c>
      <c r="E13" s="7"/>
      <c r="F13" s="5">
        <v>7.29</v>
      </c>
      <c r="G13" s="6">
        <v>306</v>
      </c>
      <c r="H13" s="5">
        <f t="shared" si="1"/>
        <v>41.97530864197531</v>
      </c>
    </row>
    <row r="14" spans="1:8" x14ac:dyDescent="0.15">
      <c r="A14" s="1" t="s">
        <v>16</v>
      </c>
      <c r="B14" s="5">
        <f>'TOTAL SCH per FTE'!B14</f>
        <v>22.192500000000003</v>
      </c>
      <c r="C14" s="6">
        <v>2850</v>
      </c>
      <c r="D14" s="5">
        <f t="shared" si="0"/>
        <v>128.42176410949645</v>
      </c>
      <c r="E14" s="7"/>
      <c r="F14" s="5">
        <v>22.692500000000003</v>
      </c>
      <c r="G14" s="6">
        <v>2429</v>
      </c>
      <c r="H14" s="5">
        <f t="shared" si="1"/>
        <v>107.03977084939957</v>
      </c>
    </row>
    <row r="15" spans="1:8" x14ac:dyDescent="0.15">
      <c r="A15" s="1" t="s">
        <v>19</v>
      </c>
      <c r="B15" s="5">
        <f>'TOTAL SCH per FTE'!B15</f>
        <v>33.783333333333331</v>
      </c>
      <c r="C15" s="6">
        <v>13004</v>
      </c>
      <c r="D15" s="5">
        <f t="shared" si="0"/>
        <v>384.92353231376421</v>
      </c>
      <c r="E15" s="7"/>
      <c r="F15" s="5">
        <v>33.533333333333331</v>
      </c>
      <c r="G15" s="6">
        <v>12149</v>
      </c>
      <c r="H15" s="5">
        <f t="shared" si="1"/>
        <v>362.29622266401594</v>
      </c>
    </row>
    <row r="16" spans="1:8" x14ac:dyDescent="0.15">
      <c r="A16" s="1" t="s">
        <v>21</v>
      </c>
      <c r="B16" s="5">
        <f>'TOTAL SCH per FTE'!B16</f>
        <v>23.82833333333333</v>
      </c>
      <c r="C16" s="6">
        <v>8930</v>
      </c>
      <c r="D16" s="5">
        <f t="shared" si="0"/>
        <v>374.7639364901728</v>
      </c>
      <c r="E16" s="7"/>
      <c r="F16" s="5">
        <v>23.494999999999997</v>
      </c>
      <c r="G16" s="6">
        <v>7711</v>
      </c>
      <c r="H16" s="5">
        <f t="shared" si="1"/>
        <v>328.1974888274101</v>
      </c>
    </row>
    <row r="17" spans="1:8" x14ac:dyDescent="0.15">
      <c r="A17" s="1" t="s">
        <v>23</v>
      </c>
      <c r="B17" s="5">
        <f>'TOTAL SCH per FTE'!B17</f>
        <v>6.54</v>
      </c>
      <c r="C17" s="6">
        <v>1068</v>
      </c>
      <c r="D17" s="5">
        <f t="shared" si="0"/>
        <v>163.30275229357798</v>
      </c>
      <c r="E17" s="7"/>
      <c r="F17" s="5">
        <v>6.54</v>
      </c>
      <c r="G17" s="6">
        <v>1068</v>
      </c>
      <c r="H17" s="5">
        <f t="shared" si="1"/>
        <v>163.30275229357798</v>
      </c>
    </row>
    <row r="18" spans="1:8" x14ac:dyDescent="0.15">
      <c r="A18" s="1" t="s">
        <v>25</v>
      </c>
      <c r="B18" s="5">
        <f>'TOTAL SCH per FTE'!B18</f>
        <v>25.009999999999998</v>
      </c>
      <c r="C18" s="6">
        <v>8328</v>
      </c>
      <c r="D18" s="5">
        <f t="shared" si="0"/>
        <v>332.98680527788889</v>
      </c>
      <c r="E18" s="7"/>
      <c r="F18" s="5">
        <v>21.009999999999998</v>
      </c>
      <c r="G18" s="6">
        <v>7515</v>
      </c>
      <c r="H18" s="5">
        <f t="shared" si="1"/>
        <v>357.6868158019991</v>
      </c>
    </row>
    <row r="19" spans="1:8" x14ac:dyDescent="0.15">
      <c r="A19" s="1" t="s">
        <v>27</v>
      </c>
      <c r="B19" s="5">
        <f>'TOTAL SCH per FTE'!B19</f>
        <v>47.94</v>
      </c>
      <c r="C19" s="6">
        <v>8694</v>
      </c>
      <c r="D19" s="5">
        <f t="shared" si="0"/>
        <v>181.35168961201504</v>
      </c>
      <c r="E19" s="7"/>
      <c r="F19" s="5">
        <v>47.94</v>
      </c>
      <c r="G19" s="6">
        <v>8502</v>
      </c>
      <c r="H19" s="5">
        <f t="shared" si="1"/>
        <v>177.34668335419275</v>
      </c>
    </row>
    <row r="20" spans="1:8" x14ac:dyDescent="0.15">
      <c r="A20" s="1" t="s">
        <v>29</v>
      </c>
      <c r="B20" s="5">
        <f>'TOTAL SCH per FTE'!B20</f>
        <v>39.130000000000003</v>
      </c>
      <c r="C20" s="6">
        <v>7980</v>
      </c>
      <c r="D20" s="5">
        <f t="shared" ref="D20:D38" si="2">IFERROR(C20/B20,"n/a")</f>
        <v>203.93559928443648</v>
      </c>
      <c r="E20" s="7"/>
      <c r="F20" s="5">
        <v>39.880000000000003</v>
      </c>
      <c r="G20" s="6">
        <v>7159</v>
      </c>
      <c r="H20" s="5">
        <f t="shared" si="1"/>
        <v>179.51354062186559</v>
      </c>
    </row>
    <row r="21" spans="1:8" x14ac:dyDescent="0.15">
      <c r="A21" s="1" t="s">
        <v>31</v>
      </c>
      <c r="B21" s="5">
        <f>'TOTAL SCH per FTE'!B21</f>
        <v>37.5</v>
      </c>
      <c r="C21" s="6">
        <v>13446</v>
      </c>
      <c r="D21" s="5">
        <f t="shared" si="2"/>
        <v>358.56</v>
      </c>
      <c r="E21" s="7"/>
      <c r="F21" s="5">
        <v>33.5</v>
      </c>
      <c r="G21" s="6">
        <v>11561</v>
      </c>
      <c r="H21" s="5">
        <f t="shared" si="1"/>
        <v>345.1044776119403</v>
      </c>
    </row>
    <row r="22" spans="1:8" x14ac:dyDescent="0.15">
      <c r="A22" s="1" t="s">
        <v>33</v>
      </c>
      <c r="B22" s="5">
        <f>'TOTAL SCH per FTE'!B22</f>
        <v>2.9166666666666665</v>
      </c>
      <c r="C22" s="6">
        <v>417</v>
      </c>
      <c r="D22" s="5">
        <f t="shared" si="2"/>
        <v>142.97142857142859</v>
      </c>
      <c r="E22" s="7"/>
      <c r="F22" s="5">
        <v>3.0833333333333335</v>
      </c>
      <c r="G22" s="6">
        <v>425</v>
      </c>
      <c r="H22" s="5">
        <f t="shared" si="1"/>
        <v>137.83783783783784</v>
      </c>
    </row>
    <row r="23" spans="1:8" x14ac:dyDescent="0.15">
      <c r="A23" s="1" t="s">
        <v>35</v>
      </c>
      <c r="B23" s="5">
        <f>'TOTAL SCH per FTE'!B23</f>
        <v>69.789999999999992</v>
      </c>
      <c r="C23" s="6">
        <v>10707</v>
      </c>
      <c r="D23" s="5">
        <f t="shared" si="2"/>
        <v>153.41739504226967</v>
      </c>
      <c r="E23" s="7"/>
      <c r="F23" s="5">
        <v>68.706666666666663</v>
      </c>
      <c r="G23" s="6">
        <v>9300</v>
      </c>
      <c r="H23" s="5">
        <f t="shared" si="1"/>
        <v>135.35804385794683</v>
      </c>
    </row>
    <row r="24" spans="1:8" x14ac:dyDescent="0.15">
      <c r="A24" s="1" t="s">
        <v>37</v>
      </c>
      <c r="B24" s="5">
        <f>'TOTAL SCH per FTE'!B24</f>
        <v>33.846666666666671</v>
      </c>
      <c r="C24" s="6">
        <v>2794</v>
      </c>
      <c r="D24" s="5">
        <f t="shared" si="2"/>
        <v>82.548749261374823</v>
      </c>
      <c r="E24" s="7"/>
      <c r="F24" s="5">
        <v>34.263333333333335</v>
      </c>
      <c r="G24" s="6">
        <v>2172</v>
      </c>
      <c r="H24" s="5">
        <f t="shared" si="1"/>
        <v>63.391380484482923</v>
      </c>
    </row>
    <row r="25" spans="1:8" x14ac:dyDescent="0.15">
      <c r="A25" s="1" t="s">
        <v>39</v>
      </c>
      <c r="B25" s="5">
        <f>'TOTAL SCH per FTE'!B25</f>
        <v>2.75</v>
      </c>
      <c r="C25" s="6">
        <v>233</v>
      </c>
      <c r="D25" s="5">
        <f t="shared" si="2"/>
        <v>84.727272727272734</v>
      </c>
      <c r="E25" s="7"/>
      <c r="F25" s="5">
        <v>2</v>
      </c>
      <c r="G25" s="6">
        <v>192</v>
      </c>
      <c r="H25" s="5">
        <f t="shared" si="1"/>
        <v>96</v>
      </c>
    </row>
    <row r="26" spans="1:8" x14ac:dyDescent="0.15">
      <c r="A26" s="1" t="s">
        <v>41</v>
      </c>
      <c r="B26" s="5">
        <f>'TOTAL SCH per FTE'!B26</f>
        <v>17.060000000000002</v>
      </c>
      <c r="C26" s="6">
        <v>3825</v>
      </c>
      <c r="D26" s="5">
        <f t="shared" si="2"/>
        <v>224.20867526377489</v>
      </c>
      <c r="E26" s="7"/>
      <c r="F26" s="5">
        <v>16.560000000000002</v>
      </c>
      <c r="G26" s="6">
        <v>3969</v>
      </c>
      <c r="H26" s="5">
        <f t="shared" si="1"/>
        <v>239.67391304347822</v>
      </c>
    </row>
    <row r="27" spans="1:8" x14ac:dyDescent="0.15">
      <c r="A27" s="1" t="s">
        <v>43</v>
      </c>
      <c r="B27" s="5">
        <f>'TOTAL SCH per FTE'!B27</f>
        <v>22.11</v>
      </c>
      <c r="C27" s="6">
        <v>4581</v>
      </c>
      <c r="D27" s="5">
        <f t="shared" si="2"/>
        <v>207.19131614654003</v>
      </c>
      <c r="E27" s="7"/>
      <c r="F27" s="5">
        <v>22.776666666666667</v>
      </c>
      <c r="G27" s="6">
        <v>3718</v>
      </c>
      <c r="H27" s="5">
        <f t="shared" si="1"/>
        <v>163.23723108444315</v>
      </c>
    </row>
    <row r="28" spans="1:8" x14ac:dyDescent="0.15">
      <c r="A28" s="1" t="s">
        <v>45</v>
      </c>
      <c r="B28" s="5">
        <f>'TOTAL SCH per FTE'!B28</f>
        <v>20.58</v>
      </c>
      <c r="C28" s="6">
        <v>4907</v>
      </c>
      <c r="D28" s="5">
        <f t="shared" si="2"/>
        <v>238.43537414965988</v>
      </c>
      <c r="E28" s="7"/>
      <c r="F28" s="5">
        <v>20.83</v>
      </c>
      <c r="G28" s="6">
        <v>4325</v>
      </c>
      <c r="H28" s="5">
        <f t="shared" si="1"/>
        <v>207.63322131541048</v>
      </c>
    </row>
    <row r="29" spans="1:8" x14ac:dyDescent="0.15">
      <c r="A29" s="1" t="s">
        <v>47</v>
      </c>
      <c r="B29" s="5">
        <f>'TOTAL SCH per FTE'!B29</f>
        <v>29.685000000000002</v>
      </c>
      <c r="C29" s="6">
        <v>11933</v>
      </c>
      <c r="D29" s="5">
        <f t="shared" si="2"/>
        <v>401.98753579248773</v>
      </c>
      <c r="E29" s="7"/>
      <c r="F29" s="5">
        <v>27.935000000000002</v>
      </c>
      <c r="G29" s="6">
        <v>10915</v>
      </c>
      <c r="H29" s="5">
        <f t="shared" si="1"/>
        <v>390.72847682119203</v>
      </c>
    </row>
    <row r="30" spans="1:8" x14ac:dyDescent="0.15">
      <c r="A30" s="1" t="s">
        <v>49</v>
      </c>
      <c r="B30" s="5">
        <f>'TOTAL SCH per FTE'!B30</f>
        <v>7.0833999999999993</v>
      </c>
      <c r="C30" s="6">
        <v>1119</v>
      </c>
      <c r="D30" s="5">
        <f t="shared" si="2"/>
        <v>157.97498376485871</v>
      </c>
      <c r="E30" s="7"/>
      <c r="F30" s="5">
        <v>7.4167333333333323</v>
      </c>
      <c r="G30" s="6">
        <v>1026</v>
      </c>
      <c r="H30" s="5">
        <f t="shared" si="1"/>
        <v>138.33583518350397</v>
      </c>
    </row>
    <row r="31" spans="1:8" x14ac:dyDescent="0.15">
      <c r="A31" s="1" t="s">
        <v>51</v>
      </c>
      <c r="B31" s="5">
        <f>'TOTAL SCH per FTE'!B31</f>
        <v>28.319999999999997</v>
      </c>
      <c r="C31" s="6">
        <v>6075</v>
      </c>
      <c r="D31" s="5">
        <f t="shared" si="2"/>
        <v>214.51271186440681</v>
      </c>
      <c r="E31" s="7"/>
      <c r="F31" s="5">
        <v>27.319999999999997</v>
      </c>
      <c r="G31" s="6">
        <v>4572</v>
      </c>
      <c r="H31" s="5">
        <f t="shared" si="1"/>
        <v>167.34992679355784</v>
      </c>
    </row>
    <row r="32" spans="1:8" x14ac:dyDescent="0.15">
      <c r="A32" s="1" t="s">
        <v>53</v>
      </c>
      <c r="B32" s="5">
        <f>'TOTAL SCH per FTE'!B32</f>
        <v>7.59</v>
      </c>
      <c r="C32" s="6">
        <v>495</v>
      </c>
      <c r="D32" s="5">
        <f t="shared" si="2"/>
        <v>65.217391304347828</v>
      </c>
      <c r="E32" s="7"/>
      <c r="F32" s="5">
        <v>7.59</v>
      </c>
      <c r="G32" s="6">
        <v>480</v>
      </c>
      <c r="H32" s="5">
        <f t="shared" si="1"/>
        <v>63.241106719367593</v>
      </c>
    </row>
    <row r="33" spans="1:8" x14ac:dyDescent="0.15">
      <c r="A33" s="1" t="s">
        <v>55</v>
      </c>
      <c r="B33" s="5">
        <f>'TOTAL SCH per FTE'!B33</f>
        <v>9</v>
      </c>
      <c r="C33" s="6">
        <v>1390</v>
      </c>
      <c r="D33" s="5">
        <f t="shared" si="2"/>
        <v>154.44444444444446</v>
      </c>
      <c r="E33" s="7"/>
      <c r="F33" s="5">
        <v>9</v>
      </c>
      <c r="G33" s="6">
        <v>1433</v>
      </c>
      <c r="H33" s="5">
        <f t="shared" si="1"/>
        <v>159.22222222222223</v>
      </c>
    </row>
    <row r="34" spans="1:8" x14ac:dyDescent="0.15">
      <c r="A34" s="1" t="s">
        <v>57</v>
      </c>
      <c r="B34" s="5">
        <f>'TOTAL SCH per FTE'!B34</f>
        <v>20.723333333333333</v>
      </c>
      <c r="C34" s="6">
        <v>6008</v>
      </c>
      <c r="D34" s="5">
        <f t="shared" si="2"/>
        <v>289.91474987936306</v>
      </c>
      <c r="E34" s="7"/>
      <c r="F34" s="5">
        <v>20.89</v>
      </c>
      <c r="G34" s="6">
        <v>4294</v>
      </c>
      <c r="H34" s="5">
        <f t="shared" si="1"/>
        <v>205.55289612254666</v>
      </c>
    </row>
    <row r="35" spans="1:8" x14ac:dyDescent="0.15">
      <c r="A35" s="1" t="s">
        <v>59</v>
      </c>
      <c r="B35" s="5">
        <f>'TOTAL SCH per FTE'!B35</f>
        <v>43.85</v>
      </c>
      <c r="C35" s="6">
        <v>8028</v>
      </c>
      <c r="D35" s="5">
        <f t="shared" si="2"/>
        <v>183.07867730900799</v>
      </c>
      <c r="E35" s="7"/>
      <c r="F35" s="5">
        <v>42.6</v>
      </c>
      <c r="G35" s="6">
        <v>7968</v>
      </c>
      <c r="H35" s="5">
        <f t="shared" si="1"/>
        <v>187.04225352112675</v>
      </c>
    </row>
    <row r="36" spans="1:8" x14ac:dyDescent="0.15">
      <c r="A36" s="27" t="s">
        <v>61</v>
      </c>
      <c r="B36" s="28">
        <f>SUM(B12:B35)</f>
        <v>558.76923333333332</v>
      </c>
      <c r="C36" s="29">
        <f>SUM(C12:C35)</f>
        <v>127674</v>
      </c>
      <c r="D36" s="28">
        <f t="shared" si="2"/>
        <v>228.49146370919851</v>
      </c>
      <c r="E36" s="12"/>
      <c r="F36" s="28">
        <f>SUM(F12:F35)</f>
        <v>547.85256666666658</v>
      </c>
      <c r="G36" s="29">
        <f>SUM(G12:G35)</f>
        <v>113353</v>
      </c>
      <c r="H36" s="28">
        <f t="shared" ref="H36:H38" si="3">IFERROR(G36/F36,"n/a")</f>
        <v>206.90420543191155</v>
      </c>
    </row>
    <row r="37" spans="1:8" x14ac:dyDescent="0.15">
      <c r="A37" s="1" t="s">
        <v>147</v>
      </c>
      <c r="B37" s="5">
        <f>'TOTAL SCH per FTE'!B37</f>
        <v>5.75</v>
      </c>
      <c r="C37" s="6">
        <v>1305</v>
      </c>
      <c r="D37" s="5">
        <f t="shared" si="2"/>
        <v>226.95652173913044</v>
      </c>
      <c r="E37" s="28"/>
      <c r="F37" s="5">
        <v>6.5</v>
      </c>
      <c r="G37" s="6">
        <v>1563</v>
      </c>
      <c r="H37" s="5">
        <f t="shared" si="3"/>
        <v>240.46153846153845</v>
      </c>
    </row>
    <row r="38" spans="1:8" x14ac:dyDescent="0.15">
      <c r="A38" s="1" t="s">
        <v>148</v>
      </c>
      <c r="B38" s="5">
        <f>'TOTAL SCH per FTE'!B38</f>
        <v>2</v>
      </c>
      <c r="C38" s="6">
        <v>250</v>
      </c>
      <c r="D38" s="5">
        <f t="shared" si="2"/>
        <v>125</v>
      </c>
      <c r="E38" s="7"/>
      <c r="F38" s="5">
        <v>1.9166666666666667</v>
      </c>
      <c r="G38" s="6">
        <v>307</v>
      </c>
      <c r="H38" s="5">
        <f t="shared" si="3"/>
        <v>160.17391304347825</v>
      </c>
    </row>
    <row r="39" spans="1:8" x14ac:dyDescent="0.15">
      <c r="A39" s="17" t="s">
        <v>62</v>
      </c>
      <c r="B39" s="18">
        <f>SUM(B36:B38)</f>
        <v>566.51923333333332</v>
      </c>
      <c r="C39" s="19">
        <f>SUM(C36:C38)</f>
        <v>129229</v>
      </c>
      <c r="D39" s="18">
        <f>IFERROR(C39/B39,"n/a")</f>
        <v>228.11052546200696</v>
      </c>
      <c r="E39" s="17"/>
      <c r="F39" s="18">
        <f>SUM(F36:F38)</f>
        <v>556.2692333333332</v>
      </c>
      <c r="G39" s="19">
        <f>SUM(G36:G38)</f>
        <v>115223</v>
      </c>
      <c r="H39" s="18">
        <f>IFERROR(G39/F39,"n/a")</f>
        <v>207.13530983827559</v>
      </c>
    </row>
    <row r="40" spans="1:8" x14ac:dyDescent="0.15">
      <c r="A40" s="1"/>
      <c r="B40" s="5"/>
      <c r="C40" s="6"/>
      <c r="D40" s="5"/>
      <c r="E40" s="7"/>
      <c r="F40" s="5"/>
      <c r="G40" s="6"/>
      <c r="H40" s="5"/>
    </row>
    <row r="41" spans="1:8" x14ac:dyDescent="0.15">
      <c r="A41" s="1"/>
      <c r="B41" s="5"/>
      <c r="C41" s="6"/>
      <c r="D41" s="5"/>
      <c r="E41" s="7"/>
      <c r="F41" s="5"/>
      <c r="G41" s="6"/>
      <c r="H41" s="5"/>
    </row>
    <row r="42" spans="1:8" x14ac:dyDescent="0.15">
      <c r="A42" s="17" t="s">
        <v>65</v>
      </c>
      <c r="B42" s="18">
        <f>'TOTAL SCH per FTE'!B42</f>
        <v>23.9</v>
      </c>
      <c r="C42" s="19">
        <v>8348</v>
      </c>
      <c r="D42" s="18">
        <f>IFERROR(C42/B42,"n/a")</f>
        <v>349.28870292887029</v>
      </c>
      <c r="E42" s="17"/>
      <c r="F42" s="18">
        <v>22.9</v>
      </c>
      <c r="G42" s="19">
        <v>8414</v>
      </c>
      <c r="H42" s="18">
        <f>IFERROR(G42/F42,"n/a")</f>
        <v>367.42358078602621</v>
      </c>
    </row>
    <row r="43" spans="1:8" x14ac:dyDescent="0.15">
      <c r="A43" s="1"/>
      <c r="B43" s="5"/>
      <c r="C43" s="6"/>
      <c r="D43" s="5"/>
      <c r="E43" s="7"/>
      <c r="F43" s="5"/>
      <c r="G43" s="6"/>
      <c r="H43" s="5"/>
    </row>
    <row r="44" spans="1:8" x14ac:dyDescent="0.15">
      <c r="A44" s="1"/>
      <c r="B44" s="5"/>
      <c r="C44" s="6"/>
      <c r="D44" s="5"/>
      <c r="E44" s="7"/>
      <c r="F44" s="5"/>
      <c r="G44" s="6"/>
      <c r="H44" s="5"/>
    </row>
    <row r="45" spans="1:8" x14ac:dyDescent="0.15">
      <c r="A45" s="15" t="s">
        <v>66</v>
      </c>
      <c r="B45" s="5"/>
      <c r="C45" s="6"/>
      <c r="D45" s="5"/>
      <c r="E45" s="12"/>
      <c r="F45" s="5"/>
      <c r="G45" s="6"/>
      <c r="H45" s="5"/>
    </row>
    <row r="46" spans="1:8" x14ac:dyDescent="0.15">
      <c r="A46" s="1" t="s">
        <v>166</v>
      </c>
      <c r="B46" s="5">
        <v>0</v>
      </c>
      <c r="C46" s="6">
        <v>0</v>
      </c>
      <c r="D46" s="5" t="str">
        <f>IFERROR(C46/B46,"n/a")</f>
        <v>n/a</v>
      </c>
      <c r="E46" s="7"/>
      <c r="F46" s="5">
        <v>1.62</v>
      </c>
      <c r="G46" s="6">
        <v>30</v>
      </c>
      <c r="H46" s="5">
        <f>IFERROR(G46/F46,"n/a")</f>
        <v>18.518518518518519</v>
      </c>
    </row>
    <row r="47" spans="1:8" x14ac:dyDescent="0.15">
      <c r="A47" s="1" t="s">
        <v>67</v>
      </c>
      <c r="B47" s="5">
        <f>'TOTAL SCH per FTE'!B47</f>
        <v>2.5</v>
      </c>
      <c r="C47" s="6">
        <v>498</v>
      </c>
      <c r="D47" s="5">
        <f>IFERROR(C47/B47,"n/a")</f>
        <v>199.2</v>
      </c>
      <c r="E47" s="7"/>
      <c r="F47" s="5">
        <v>2.5</v>
      </c>
      <c r="G47" s="6">
        <v>393</v>
      </c>
      <c r="H47" s="5">
        <f>IFERROR(G47/F47,"n/a")</f>
        <v>157.19999999999999</v>
      </c>
    </row>
    <row r="48" spans="1:8" x14ac:dyDescent="0.15">
      <c r="A48" s="1" t="s">
        <v>149</v>
      </c>
      <c r="B48" s="5">
        <f>'TOTAL SCH per FTE'!B48</f>
        <v>13.290000000000001</v>
      </c>
      <c r="C48" s="6">
        <v>2442</v>
      </c>
      <c r="D48" s="5">
        <f t="shared" ref="D48:D52" si="4">IFERROR(C48/B48,"n/a")</f>
        <v>183.74717832957108</v>
      </c>
      <c r="E48" s="7"/>
      <c r="F48" s="5">
        <v>13.040000000000001</v>
      </c>
      <c r="G48" s="6">
        <v>2716</v>
      </c>
      <c r="H48" s="5">
        <f t="shared" ref="H48:H52" si="5">IFERROR(G48/F48,"n/a")</f>
        <v>208.28220858895705</v>
      </c>
    </row>
    <row r="49" spans="1:8" x14ac:dyDescent="0.15">
      <c r="A49" s="1" t="s">
        <v>70</v>
      </c>
      <c r="B49" s="5">
        <f>'TOTAL SCH per FTE'!B49</f>
        <v>26.686733333333336</v>
      </c>
      <c r="C49" s="6">
        <v>6222</v>
      </c>
      <c r="D49" s="5">
        <f t="shared" si="4"/>
        <v>233.14955495989267</v>
      </c>
      <c r="E49" s="7"/>
      <c r="F49" s="5">
        <v>26.770066666666672</v>
      </c>
      <c r="G49" s="6">
        <v>6590</v>
      </c>
      <c r="H49" s="5">
        <f t="shared" si="5"/>
        <v>246.17047398711492</v>
      </c>
    </row>
    <row r="50" spans="1:8" x14ac:dyDescent="0.15">
      <c r="A50" s="1" t="s">
        <v>72</v>
      </c>
      <c r="B50" s="5">
        <f>'TOTAL SCH per FTE'!B50</f>
        <v>20.73</v>
      </c>
      <c r="C50" s="6">
        <v>5952</v>
      </c>
      <c r="D50" s="5">
        <f t="shared" si="4"/>
        <v>287.12011577424022</v>
      </c>
      <c r="E50" s="7"/>
      <c r="F50" s="5">
        <v>23.98</v>
      </c>
      <c r="G50" s="6">
        <v>7032</v>
      </c>
      <c r="H50" s="5">
        <f t="shared" si="5"/>
        <v>293.24437030859048</v>
      </c>
    </row>
    <row r="51" spans="1:8" x14ac:dyDescent="0.15">
      <c r="A51" s="1" t="s">
        <v>74</v>
      </c>
      <c r="B51" s="5">
        <f>'TOTAL SCH per FTE'!B51</f>
        <v>18.553266666666666</v>
      </c>
      <c r="C51" s="6">
        <v>2734</v>
      </c>
      <c r="D51" s="5">
        <f t="shared" si="4"/>
        <v>147.35949464424954</v>
      </c>
      <c r="E51" s="7"/>
      <c r="F51" s="5">
        <v>19.053266666666666</v>
      </c>
      <c r="G51" s="6">
        <v>2700</v>
      </c>
      <c r="H51" s="5">
        <f t="shared" si="5"/>
        <v>141.70798358286768</v>
      </c>
    </row>
    <row r="52" spans="1:8" x14ac:dyDescent="0.15">
      <c r="A52" s="1" t="s">
        <v>76</v>
      </c>
      <c r="B52" s="5">
        <f>'TOTAL SCH per FTE'!B52</f>
        <v>15.31</v>
      </c>
      <c r="C52" s="6">
        <v>1885</v>
      </c>
      <c r="D52" s="5">
        <f t="shared" si="4"/>
        <v>123.12214239059438</v>
      </c>
      <c r="E52" s="7"/>
      <c r="F52" s="5">
        <v>14.393333333333334</v>
      </c>
      <c r="G52" s="6">
        <v>2061</v>
      </c>
      <c r="H52" s="5">
        <f t="shared" si="5"/>
        <v>143.19129226493746</v>
      </c>
    </row>
    <row r="53" spans="1:8" x14ac:dyDescent="0.15">
      <c r="A53" s="17" t="s">
        <v>78</v>
      </c>
      <c r="B53" s="18">
        <f>SUM(B46:B52)</f>
        <v>97.07</v>
      </c>
      <c r="C53" s="19">
        <f>SUM(C46:C52)</f>
        <v>19733</v>
      </c>
      <c r="D53" s="18">
        <f>IFERROR(C53/B53,"n/a")</f>
        <v>203.28628824559598</v>
      </c>
      <c r="E53" s="17"/>
      <c r="F53" s="18">
        <f>SUM(F46:F52)</f>
        <v>101.35666666666667</v>
      </c>
      <c r="G53" s="19">
        <f>SUM(G46:G52)</f>
        <v>21522</v>
      </c>
      <c r="H53" s="18">
        <f>IFERROR(G53/F53,"n/a")</f>
        <v>212.33926398526654</v>
      </c>
    </row>
    <row r="54" spans="1:8" x14ac:dyDescent="0.15">
      <c r="A54" s="1"/>
      <c r="B54" s="5"/>
      <c r="C54" s="6"/>
      <c r="D54" s="5"/>
      <c r="E54" s="7"/>
      <c r="F54" s="5"/>
      <c r="G54" s="6"/>
      <c r="H54" s="5"/>
    </row>
    <row r="55" spans="1:8" x14ac:dyDescent="0.15">
      <c r="A55" s="1"/>
      <c r="B55" s="5"/>
      <c r="C55" s="6"/>
      <c r="D55" s="5"/>
      <c r="E55" s="7"/>
      <c r="F55" s="5"/>
      <c r="G55" s="6"/>
      <c r="H55" s="5"/>
    </row>
    <row r="56" spans="1:8" x14ac:dyDescent="0.15">
      <c r="A56" s="15" t="s">
        <v>80</v>
      </c>
      <c r="B56" s="5"/>
      <c r="C56" s="6"/>
      <c r="D56" s="5"/>
      <c r="E56" s="12"/>
      <c r="F56" s="5"/>
      <c r="G56" s="6"/>
      <c r="H56" s="5"/>
    </row>
    <row r="57" spans="1:8" x14ac:dyDescent="0.15">
      <c r="A57" s="1" t="s">
        <v>81</v>
      </c>
      <c r="B57" s="5">
        <f>'TOTAL SCH per FTE'!B57</f>
        <v>17.78</v>
      </c>
      <c r="C57" s="38">
        <v>6180</v>
      </c>
      <c r="D57" s="5">
        <f>IFERROR(C57/B57,"n/a")</f>
        <v>347.58155230596174</v>
      </c>
      <c r="E57" s="7"/>
      <c r="F57" s="5">
        <v>18.03</v>
      </c>
      <c r="G57" s="6">
        <v>5877</v>
      </c>
      <c r="H57" s="5">
        <f>IFERROR(G57/F57,"n/a")</f>
        <v>325.95673876871876</v>
      </c>
    </row>
    <row r="58" spans="1:8" x14ac:dyDescent="0.15">
      <c r="A58" s="1" t="s">
        <v>83</v>
      </c>
      <c r="B58" s="5">
        <f>'TOTAL SCH per FTE'!B58</f>
        <v>30.96</v>
      </c>
      <c r="C58" s="38">
        <v>11799</v>
      </c>
      <c r="D58" s="5">
        <f>IFERROR(C58/B58,"n/a")</f>
        <v>381.10465116279067</v>
      </c>
      <c r="E58" s="7"/>
      <c r="F58" s="5">
        <v>31.71</v>
      </c>
      <c r="G58" s="6">
        <v>13695</v>
      </c>
      <c r="H58" s="5">
        <f t="shared" ref="H58:H61" si="6">IFERROR(G58/F58,"n/a")</f>
        <v>431.88268684957427</v>
      </c>
    </row>
    <row r="59" spans="1:8" x14ac:dyDescent="0.15">
      <c r="A59" s="1" t="s">
        <v>85</v>
      </c>
      <c r="B59" s="5">
        <f>'TOTAL SCH per FTE'!B59</f>
        <v>21</v>
      </c>
      <c r="C59" s="38">
        <v>6510</v>
      </c>
      <c r="D59" s="5">
        <f>IFERROR(C59/B59,"n/a")</f>
        <v>310</v>
      </c>
      <c r="E59" s="7"/>
      <c r="F59" s="5">
        <v>19.5</v>
      </c>
      <c r="G59" s="6">
        <v>5310</v>
      </c>
      <c r="H59" s="5">
        <f t="shared" si="6"/>
        <v>272.30769230769232</v>
      </c>
    </row>
    <row r="60" spans="1:8" x14ac:dyDescent="0.15">
      <c r="A60" s="1" t="s">
        <v>88</v>
      </c>
      <c r="B60" s="5">
        <f>'TOTAL SCH per FTE'!B60</f>
        <v>7.97</v>
      </c>
      <c r="C60" s="38">
        <v>3387</v>
      </c>
      <c r="D60" s="5">
        <f t="shared" ref="D60:D61" si="7">IFERROR(C60/B60,"n/a")</f>
        <v>424.96863237139274</v>
      </c>
      <c r="E60" s="7"/>
      <c r="F60" s="5">
        <v>8.2199999999999989</v>
      </c>
      <c r="G60" s="6">
        <v>2955</v>
      </c>
      <c r="H60" s="5">
        <f t="shared" si="6"/>
        <v>359.48905109489056</v>
      </c>
    </row>
    <row r="61" spans="1:8" x14ac:dyDescent="0.15">
      <c r="A61" s="1" t="s">
        <v>89</v>
      </c>
      <c r="B61" s="5" t="str">
        <f>'TOTAL SCH per FTE'!B61</f>
        <v>-</v>
      </c>
      <c r="C61" s="38" t="s">
        <v>159</v>
      </c>
      <c r="D61" s="5" t="str">
        <f t="shared" si="7"/>
        <v>n/a</v>
      </c>
      <c r="E61" s="7"/>
      <c r="F61" s="5" t="s">
        <v>159</v>
      </c>
      <c r="G61" s="5" t="s">
        <v>159</v>
      </c>
      <c r="H61" s="5" t="str">
        <f t="shared" si="6"/>
        <v>n/a</v>
      </c>
    </row>
    <row r="62" spans="1:8" x14ac:dyDescent="0.15">
      <c r="A62" s="17" t="s">
        <v>90</v>
      </c>
      <c r="B62" s="18">
        <f>SUM(B57:B61)</f>
        <v>77.710000000000008</v>
      </c>
      <c r="C62" s="40">
        <f>SUM(C57:C61)</f>
        <v>27876</v>
      </c>
      <c r="D62" s="18">
        <f>IFERROR(C62/B62,"n/a")</f>
        <v>358.71831167159951</v>
      </c>
      <c r="E62" s="17"/>
      <c r="F62" s="18">
        <f>SUM(F57:F61)</f>
        <v>77.460000000000008</v>
      </c>
      <c r="G62" s="40">
        <f>SUM(G57:G61)</f>
        <v>27837</v>
      </c>
      <c r="H62" s="18">
        <f>IFERROR(G62/F62,"n/a")</f>
        <v>359.37257939581718</v>
      </c>
    </row>
    <row r="63" spans="1:8" x14ac:dyDescent="0.15">
      <c r="A63" s="1"/>
      <c r="B63" s="5"/>
      <c r="C63" s="6"/>
      <c r="D63" s="5"/>
      <c r="E63" s="7"/>
      <c r="F63" s="5"/>
      <c r="G63" s="6"/>
      <c r="H63" s="5"/>
    </row>
    <row r="64" spans="1:8" x14ac:dyDescent="0.15">
      <c r="A64" s="1"/>
      <c r="B64" s="5"/>
      <c r="C64" s="6"/>
      <c r="D64" s="5"/>
      <c r="E64" s="7"/>
      <c r="F64" s="5"/>
      <c r="G64" s="6"/>
      <c r="H64" s="5"/>
    </row>
    <row r="65" spans="1:8" x14ac:dyDescent="0.15">
      <c r="A65" s="15" t="s">
        <v>93</v>
      </c>
      <c r="B65" s="5"/>
      <c r="C65" s="30"/>
      <c r="D65" s="5"/>
      <c r="E65" s="12"/>
      <c r="F65" s="5"/>
      <c r="G65" s="6"/>
      <c r="H65" s="5"/>
    </row>
    <row r="66" spans="1:8" x14ac:dyDescent="0.15">
      <c r="A66" s="1" t="s">
        <v>94</v>
      </c>
      <c r="B66" s="5">
        <f>'TOTAL SCH per FTE'!B66</f>
        <v>20.289166666666667</v>
      </c>
      <c r="C66" s="38">
        <v>312</v>
      </c>
      <c r="D66" s="5">
        <f>IFERROR(C66/B66,"n/a")</f>
        <v>15.37766459933462</v>
      </c>
      <c r="E66" s="7"/>
      <c r="F66" s="5">
        <v>16.789166666666667</v>
      </c>
      <c r="G66" s="6">
        <v>183</v>
      </c>
      <c r="H66" s="5">
        <f>IFERROR(G66/F66,"n/a")</f>
        <v>10.899885839082742</v>
      </c>
    </row>
    <row r="67" spans="1:8" x14ac:dyDescent="0.15">
      <c r="A67" s="1" t="s">
        <v>164</v>
      </c>
      <c r="B67" s="5">
        <f>'TOTAL SCH per FTE'!B67</f>
        <v>9.4933333333333341</v>
      </c>
      <c r="C67" s="38">
        <v>134</v>
      </c>
      <c r="D67" s="5">
        <f t="shared" ref="D67:D69" si="8">IFERROR(C67/B67,"n/a")</f>
        <v>14.115168539325841</v>
      </c>
      <c r="E67" s="7"/>
      <c r="F67" s="5">
        <v>8.9933333333333341</v>
      </c>
      <c r="G67" s="6">
        <v>195</v>
      </c>
      <c r="H67" s="5">
        <f t="shared" ref="H67:H69" si="9">IFERROR(G67/F67,"n/a")</f>
        <v>21.682727946627129</v>
      </c>
    </row>
    <row r="68" spans="1:8" x14ac:dyDescent="0.15">
      <c r="A68" s="1" t="s">
        <v>153</v>
      </c>
      <c r="B68" s="5">
        <f>'TOTAL SCH per FTE'!B68</f>
        <v>49.297499999999999</v>
      </c>
      <c r="C68" s="38">
        <v>8421</v>
      </c>
      <c r="D68" s="5">
        <f t="shared" si="8"/>
        <v>170.82002129925453</v>
      </c>
      <c r="E68" s="7"/>
      <c r="F68" s="5">
        <v>51.547499999999999</v>
      </c>
      <c r="G68" s="6">
        <v>7661</v>
      </c>
      <c r="H68" s="5">
        <f t="shared" si="9"/>
        <v>148.62020466559969</v>
      </c>
    </row>
    <row r="69" spans="1:8" x14ac:dyDescent="0.15">
      <c r="A69" s="1" t="s">
        <v>97</v>
      </c>
      <c r="B69" s="5">
        <f>'TOTAL SCH per FTE'!B69</f>
        <v>28.82</v>
      </c>
      <c r="C69" s="38">
        <v>9751</v>
      </c>
      <c r="D69" s="5">
        <f t="shared" si="8"/>
        <v>338.34142956280363</v>
      </c>
      <c r="E69" s="7"/>
      <c r="F69" s="5">
        <v>14.653333333333334</v>
      </c>
      <c r="G69" s="6">
        <v>3511</v>
      </c>
      <c r="H69" s="5">
        <f t="shared" si="9"/>
        <v>239.60418562329389</v>
      </c>
    </row>
    <row r="70" spans="1:8" x14ac:dyDescent="0.15">
      <c r="A70" s="17" t="s">
        <v>99</v>
      </c>
      <c r="B70" s="18">
        <f>SUM(B64:B69)</f>
        <v>107.9</v>
      </c>
      <c r="C70" s="40">
        <f>SUM(C64:C69)</f>
        <v>18618</v>
      </c>
      <c r="D70" s="18">
        <f>IFERROR(C70/B70,"n/a")</f>
        <v>172.54865616311398</v>
      </c>
      <c r="E70" s="17"/>
      <c r="F70" s="18">
        <f>SUM(F66:F69)</f>
        <v>91.983333333333334</v>
      </c>
      <c r="G70" s="31">
        <f>SUM(G64:G69)</f>
        <v>11550</v>
      </c>
      <c r="H70" s="18">
        <f>IFERROR(G70/F70,"n/a")</f>
        <v>125.56622576553724</v>
      </c>
    </row>
    <row r="71" spans="1:8" x14ac:dyDescent="0.15">
      <c r="A71" s="1"/>
      <c r="B71" s="5"/>
      <c r="C71" s="6"/>
      <c r="D71" s="5"/>
      <c r="E71" s="7"/>
      <c r="F71" s="5"/>
      <c r="G71" s="6"/>
      <c r="H71" s="5"/>
    </row>
    <row r="72" spans="1:8" x14ac:dyDescent="0.15">
      <c r="A72" s="1"/>
      <c r="B72" s="5"/>
      <c r="C72" s="6"/>
      <c r="D72" s="5"/>
      <c r="E72" s="7"/>
      <c r="F72" s="5"/>
      <c r="G72" s="6"/>
      <c r="H72" s="5"/>
    </row>
    <row r="73" spans="1:8" x14ac:dyDescent="0.15">
      <c r="A73" s="15" t="s">
        <v>101</v>
      </c>
      <c r="B73" s="5"/>
      <c r="C73" s="6"/>
      <c r="D73" s="5"/>
      <c r="E73" s="12"/>
      <c r="F73" s="5"/>
      <c r="G73" s="6"/>
      <c r="H73" s="5"/>
    </row>
    <row r="74" spans="1:8" x14ac:dyDescent="0.15">
      <c r="A74" s="1" t="s">
        <v>165</v>
      </c>
      <c r="B74" s="5">
        <f>'TOTAL SCH per FTE'!B74</f>
        <v>4.5733333333333333</v>
      </c>
      <c r="C74" s="6">
        <v>462</v>
      </c>
      <c r="D74" s="5">
        <f>IFERROR(C74/B74,"n/a")</f>
        <v>101.0204081632653</v>
      </c>
      <c r="E74" s="7"/>
      <c r="F74" s="5">
        <v>4.49</v>
      </c>
      <c r="G74" s="6">
        <v>141</v>
      </c>
      <c r="H74" s="5">
        <f>IFERROR(G74/F74,"n/a")</f>
        <v>31.403118040089087</v>
      </c>
    </row>
    <row r="75" spans="1:8" x14ac:dyDescent="0.15">
      <c r="A75" s="1" t="s">
        <v>102</v>
      </c>
      <c r="B75" s="5">
        <f>'TOTAL SCH per FTE'!B75</f>
        <v>3.6666666666666665</v>
      </c>
      <c r="C75" s="6">
        <v>828</v>
      </c>
      <c r="D75" s="5">
        <f>IFERROR(C75/B75,"n/a")</f>
        <v>225.81818181818184</v>
      </c>
      <c r="E75" s="7"/>
      <c r="F75" s="5">
        <v>1.8333333333333333</v>
      </c>
      <c r="G75" s="6">
        <v>850</v>
      </c>
      <c r="H75" s="5">
        <f>IFERROR(G75/F75,"n/a")</f>
        <v>463.63636363636368</v>
      </c>
    </row>
    <row r="76" spans="1:8" x14ac:dyDescent="0.15">
      <c r="A76" s="1" t="s">
        <v>104</v>
      </c>
      <c r="B76" s="5">
        <f>'TOTAL SCH per FTE'!B76</f>
        <v>9.02</v>
      </c>
      <c r="C76" s="6">
        <v>1433</v>
      </c>
      <c r="D76" s="5">
        <f t="shared" ref="D76:D82" si="10">IFERROR(C76/B76,"n/a")</f>
        <v>158.86917960088692</v>
      </c>
      <c r="E76" s="7"/>
      <c r="F76" s="5">
        <v>9.27</v>
      </c>
      <c r="G76" s="6">
        <v>1414</v>
      </c>
      <c r="H76" s="5">
        <f t="shared" ref="H76:H82" si="11">IFERROR(G76/F76,"n/a")</f>
        <v>152.53505933117583</v>
      </c>
    </row>
    <row r="77" spans="1:8" x14ac:dyDescent="0.15">
      <c r="A77" s="1" t="s">
        <v>106</v>
      </c>
      <c r="B77" s="5">
        <f>'TOTAL SCH per FTE'!B77</f>
        <v>10.1</v>
      </c>
      <c r="C77" s="6">
        <v>1338</v>
      </c>
      <c r="D77" s="5">
        <f t="shared" si="10"/>
        <v>132.47524752475249</v>
      </c>
      <c r="E77" s="7"/>
      <c r="F77" s="5">
        <v>10.1</v>
      </c>
      <c r="G77" s="6">
        <v>1221</v>
      </c>
      <c r="H77" s="5">
        <f t="shared" si="11"/>
        <v>120.89108910891089</v>
      </c>
    </row>
    <row r="78" spans="1:8" x14ac:dyDescent="0.15">
      <c r="A78" s="1" t="s">
        <v>108</v>
      </c>
      <c r="B78" s="5">
        <f>'TOTAL SCH per FTE'!B78</f>
        <v>16.753333333333334</v>
      </c>
      <c r="C78" s="6">
        <v>4312</v>
      </c>
      <c r="D78" s="5">
        <f t="shared" si="10"/>
        <v>257.38161559888579</v>
      </c>
      <c r="E78" s="7"/>
      <c r="F78" s="5">
        <v>16.753333333333334</v>
      </c>
      <c r="G78" s="6">
        <v>4713</v>
      </c>
      <c r="H78" s="5">
        <f t="shared" si="11"/>
        <v>281.31715081575805</v>
      </c>
    </row>
    <row r="79" spans="1:8" x14ac:dyDescent="0.15">
      <c r="A79" s="1" t="s">
        <v>110</v>
      </c>
      <c r="B79" s="5">
        <f>'TOTAL SCH per FTE'!B79</f>
        <v>8.59</v>
      </c>
      <c r="C79" s="6">
        <v>1157</v>
      </c>
      <c r="D79" s="5">
        <f t="shared" si="10"/>
        <v>134.69150174621655</v>
      </c>
      <c r="E79" s="7"/>
      <c r="F79" s="5">
        <v>8.84</v>
      </c>
      <c r="G79" s="6">
        <v>1057</v>
      </c>
      <c r="H79" s="5">
        <f t="shared" si="11"/>
        <v>119.57013574660634</v>
      </c>
    </row>
    <row r="80" spans="1:8" x14ac:dyDescent="0.15">
      <c r="A80" s="1" t="s">
        <v>112</v>
      </c>
      <c r="B80" s="5">
        <f>'TOTAL SCH per FTE'!B80</f>
        <v>11.406666666666666</v>
      </c>
      <c r="C80" s="6">
        <v>3981</v>
      </c>
      <c r="D80" s="5">
        <f t="shared" si="10"/>
        <v>349.00642898889538</v>
      </c>
      <c r="E80" s="7"/>
      <c r="F80" s="5">
        <v>11.906666666666666</v>
      </c>
      <c r="G80" s="6">
        <v>4666</v>
      </c>
      <c r="H80" s="5">
        <f t="shared" si="11"/>
        <v>391.88129899216125</v>
      </c>
    </row>
    <row r="81" spans="1:8" x14ac:dyDescent="0.15">
      <c r="A81" s="1" t="s">
        <v>114</v>
      </c>
      <c r="B81" s="5">
        <f>'TOTAL SCH per FTE'!B81</f>
        <v>12.536666666666667</v>
      </c>
      <c r="C81" s="6">
        <v>1869</v>
      </c>
      <c r="D81" s="5">
        <f t="shared" si="10"/>
        <v>149.08269077373038</v>
      </c>
      <c r="E81" s="7"/>
      <c r="F81" s="5">
        <v>12.870000000000001</v>
      </c>
      <c r="G81" s="6">
        <v>2461</v>
      </c>
      <c r="H81" s="5">
        <f t="shared" si="11"/>
        <v>191.2198912198912</v>
      </c>
    </row>
    <row r="82" spans="1:8" x14ac:dyDescent="0.15">
      <c r="A82" s="1" t="s">
        <v>158</v>
      </c>
      <c r="B82" s="5">
        <f>'TOTAL SCH per FTE'!B82</f>
        <v>0.33</v>
      </c>
      <c r="C82" s="6">
        <v>0</v>
      </c>
      <c r="D82" s="5">
        <f t="shared" si="10"/>
        <v>0</v>
      </c>
      <c r="E82" s="7"/>
      <c r="F82" s="5">
        <v>0.66666666666666663</v>
      </c>
      <c r="G82" s="6">
        <v>3</v>
      </c>
      <c r="H82" s="5">
        <f t="shared" si="11"/>
        <v>4.5</v>
      </c>
    </row>
    <row r="83" spans="1:8" x14ac:dyDescent="0.15">
      <c r="A83" s="17" t="s">
        <v>117</v>
      </c>
      <c r="B83" s="18">
        <f>SUM(B74:B82)</f>
        <v>76.976666666666659</v>
      </c>
      <c r="C83" s="19">
        <f>SUM(C74:C82)</f>
        <v>15380</v>
      </c>
      <c r="D83" s="18">
        <f>IFERROR(C83/B83,"n/a")</f>
        <v>199.8008054388776</v>
      </c>
      <c r="E83" s="17"/>
      <c r="F83" s="18">
        <f>SUM(F74:F82)</f>
        <v>76.730000000000018</v>
      </c>
      <c r="G83" s="19">
        <f>SUM(G74:G82)</f>
        <v>16526</v>
      </c>
      <c r="H83" s="18">
        <f>IFERROR(G83/F83,"n/a")</f>
        <v>215.3786002867196</v>
      </c>
    </row>
    <row r="84" spans="1:8" x14ac:dyDescent="0.15">
      <c r="A84" s="1"/>
      <c r="B84" s="5"/>
      <c r="C84" s="6"/>
      <c r="D84" s="5"/>
      <c r="E84" s="7"/>
      <c r="F84" s="5"/>
      <c r="G84" s="6"/>
      <c r="H84" s="5"/>
    </row>
    <row r="85" spans="1:8" x14ac:dyDescent="0.15">
      <c r="A85" s="1"/>
      <c r="B85" s="5"/>
      <c r="C85" s="6"/>
      <c r="D85" s="5"/>
      <c r="E85" s="7"/>
      <c r="F85" s="5"/>
      <c r="G85" s="6"/>
      <c r="H85" s="5"/>
    </row>
    <row r="86" spans="1:8" x14ac:dyDescent="0.15">
      <c r="A86" s="17" t="s">
        <v>119</v>
      </c>
      <c r="B86" s="18">
        <f>'TOTAL SCH per FTE'!B86</f>
        <v>42.853333333333332</v>
      </c>
      <c r="C86" s="19">
        <v>9618</v>
      </c>
      <c r="D86" s="18">
        <f>IFERROR(C86/B86,"n/a")</f>
        <v>224.43995021779713</v>
      </c>
      <c r="E86" s="17"/>
      <c r="F86" s="18">
        <v>46.269999999999996</v>
      </c>
      <c r="G86" s="19">
        <v>10602</v>
      </c>
      <c r="H86" s="18">
        <f>IFERROR(G86/F86,"n/a")</f>
        <v>229.13334774151721</v>
      </c>
    </row>
    <row r="87" spans="1:8" x14ac:dyDescent="0.15">
      <c r="A87" s="22"/>
      <c r="B87" s="23"/>
      <c r="C87" s="24"/>
      <c r="D87" s="23"/>
      <c r="E87" s="25"/>
      <c r="F87" s="23"/>
      <c r="G87" s="24"/>
      <c r="H87" s="23"/>
    </row>
    <row r="88" spans="1:8" x14ac:dyDescent="0.15">
      <c r="A88" s="1"/>
      <c r="B88" s="5"/>
      <c r="C88" s="6"/>
      <c r="D88" s="5"/>
      <c r="E88" s="7"/>
      <c r="F88" s="5"/>
      <c r="G88" s="6"/>
      <c r="H88" s="5"/>
    </row>
    <row r="89" spans="1:8" x14ac:dyDescent="0.15">
      <c r="A89" s="17" t="s">
        <v>121</v>
      </c>
      <c r="B89" s="18">
        <f>'TOTAL SCH per FTE'!B89</f>
        <v>30.768333333333331</v>
      </c>
      <c r="C89" s="19">
        <v>74</v>
      </c>
      <c r="D89" s="18">
        <f>IFERROR(C89/B89,"n/a")</f>
        <v>2.4050701478793135</v>
      </c>
      <c r="E89" s="17"/>
      <c r="F89" s="18">
        <v>33.351666666666667</v>
      </c>
      <c r="G89" s="19">
        <v>159</v>
      </c>
      <c r="H89" s="18">
        <f>IFERROR(G89/F89,"n/a")</f>
        <v>4.7673779421318274</v>
      </c>
    </row>
    <row r="90" spans="1:8" x14ac:dyDescent="0.15">
      <c r="A90" s="1"/>
      <c r="B90" s="5"/>
      <c r="C90" s="6"/>
      <c r="D90" s="5"/>
      <c r="E90" s="7"/>
      <c r="F90" s="5"/>
      <c r="G90" s="6"/>
      <c r="H90" s="5"/>
    </row>
    <row r="91" spans="1:8" x14ac:dyDescent="0.15">
      <c r="A91" s="1"/>
      <c r="B91" s="5"/>
      <c r="C91" s="6"/>
      <c r="D91" s="5"/>
      <c r="E91" s="7"/>
      <c r="F91" s="5"/>
      <c r="G91" s="6"/>
      <c r="H91" s="5"/>
    </row>
    <row r="92" spans="1:8" x14ac:dyDescent="0.15">
      <c r="A92" s="15" t="s">
        <v>123</v>
      </c>
      <c r="B92" s="5"/>
      <c r="C92" s="6"/>
      <c r="D92" s="5"/>
      <c r="E92" s="12"/>
      <c r="F92" s="5"/>
      <c r="G92" s="6"/>
      <c r="H92" s="5"/>
    </row>
    <row r="93" spans="1:8" x14ac:dyDescent="0.15">
      <c r="A93" s="1" t="s">
        <v>151</v>
      </c>
      <c r="B93" s="5">
        <f>'TOTAL SCH per FTE'!B93</f>
        <v>16.329999999999998</v>
      </c>
      <c r="C93" s="6">
        <v>639</v>
      </c>
      <c r="D93" s="5">
        <f>IFERROR(C93/B93,"n/a")</f>
        <v>39.130434782608702</v>
      </c>
      <c r="E93" s="7"/>
      <c r="F93" s="5">
        <v>16.079999999999998</v>
      </c>
      <c r="G93" s="6">
        <v>399</v>
      </c>
      <c r="H93" s="5">
        <f>IFERROR(G93/F93,"n/a")</f>
        <v>24.813432835820898</v>
      </c>
    </row>
    <row r="94" spans="1:8" x14ac:dyDescent="0.15">
      <c r="A94" s="1" t="s">
        <v>150</v>
      </c>
      <c r="B94" s="5">
        <f>'TOTAL SCH per FTE'!B94</f>
        <v>4.7099999999999991</v>
      </c>
      <c r="C94" s="6">
        <v>24</v>
      </c>
      <c r="D94" s="5">
        <f t="shared" ref="D94:D96" si="12">IFERROR(C94/B94,"n/a")</f>
        <v>5.095541401273886</v>
      </c>
      <c r="E94" s="7"/>
      <c r="F94" s="5">
        <v>4.7099999999999991</v>
      </c>
      <c r="G94" s="6">
        <v>1</v>
      </c>
      <c r="H94" s="5">
        <f t="shared" ref="H94:H96" si="13">IFERROR(G94/F94,"n/a")</f>
        <v>0.21231422505307859</v>
      </c>
    </row>
    <row r="95" spans="1:8" x14ac:dyDescent="0.15">
      <c r="A95" s="1" t="s">
        <v>126</v>
      </c>
      <c r="B95" s="5">
        <f>'TOTAL SCH per FTE'!B95</f>
        <v>7.12</v>
      </c>
      <c r="C95" s="6">
        <v>153</v>
      </c>
      <c r="D95" s="5">
        <f t="shared" si="12"/>
        <v>21.488764044943821</v>
      </c>
      <c r="E95" s="7"/>
      <c r="F95" s="5">
        <v>7.37</v>
      </c>
      <c r="G95" s="6">
        <v>99</v>
      </c>
      <c r="H95" s="5">
        <f t="shared" si="13"/>
        <v>13.432835820895523</v>
      </c>
    </row>
    <row r="96" spans="1:8" x14ac:dyDescent="0.15">
      <c r="A96" s="1" t="s">
        <v>128</v>
      </c>
      <c r="B96" s="5">
        <f>'TOTAL SCH per FTE'!B96</f>
        <v>24.536666666666676</v>
      </c>
      <c r="C96" s="6">
        <v>2064</v>
      </c>
      <c r="D96" s="5">
        <f t="shared" si="12"/>
        <v>84.119005569895364</v>
      </c>
      <c r="E96" s="7"/>
      <c r="F96" s="5">
        <v>23.870000000000008</v>
      </c>
      <c r="G96" s="6">
        <v>2179</v>
      </c>
      <c r="H96" s="5">
        <f t="shared" si="13"/>
        <v>91.286133221617064</v>
      </c>
    </row>
    <row r="97" spans="1:8" x14ac:dyDescent="0.15">
      <c r="A97" s="17" t="s">
        <v>130</v>
      </c>
      <c r="B97" s="18">
        <f>SUM(B93:B96)</f>
        <v>52.696666666666673</v>
      </c>
      <c r="C97" s="19">
        <f>SUM(C93:C96)</f>
        <v>2880</v>
      </c>
      <c r="D97" s="18">
        <f>IFERROR(C97/B97,"n/a")</f>
        <v>54.652413182364469</v>
      </c>
      <c r="E97" s="17"/>
      <c r="F97" s="18">
        <f>SUM(F93:F96)</f>
        <v>52.030000000000008</v>
      </c>
      <c r="G97" s="19">
        <f>SUM(G93:G96)</f>
        <v>2678</v>
      </c>
      <c r="H97" s="18">
        <f>IFERROR(G97/F97,"n/a")</f>
        <v>51.470305592927147</v>
      </c>
    </row>
    <row r="98" spans="1:8" x14ac:dyDescent="0.15">
      <c r="A98" s="1"/>
      <c r="B98" s="5"/>
      <c r="C98" s="6"/>
      <c r="D98" s="5"/>
      <c r="E98" s="7"/>
      <c r="F98" s="5"/>
      <c r="G98" s="6"/>
      <c r="H98" s="5"/>
    </row>
    <row r="99" spans="1:8" x14ac:dyDescent="0.15">
      <c r="A99" s="1"/>
      <c r="B99" s="5"/>
      <c r="C99" s="6"/>
      <c r="D99" s="5"/>
      <c r="E99" s="7"/>
      <c r="F99" s="5"/>
      <c r="G99" s="6"/>
      <c r="H99" s="5"/>
    </row>
    <row r="100" spans="1:8" x14ac:dyDescent="0.15">
      <c r="A100" s="15" t="s">
        <v>132</v>
      </c>
      <c r="B100" s="5"/>
      <c r="C100" s="6"/>
      <c r="D100" s="5"/>
      <c r="E100" s="12"/>
      <c r="F100" s="5"/>
      <c r="G100" s="6"/>
      <c r="H100" s="5"/>
    </row>
    <row r="101" spans="1:8" x14ac:dyDescent="0.15">
      <c r="A101" s="1" t="s">
        <v>133</v>
      </c>
      <c r="B101" s="35">
        <f>'TOTAL SCH per FTE'!B101</f>
        <v>2.34</v>
      </c>
      <c r="C101" s="6">
        <v>477</v>
      </c>
      <c r="D101" s="5">
        <f>IFERROR(C101/B101,"n/a")</f>
        <v>203.84615384615387</v>
      </c>
      <c r="E101" s="7"/>
      <c r="F101" s="5">
        <v>2.34</v>
      </c>
      <c r="G101" s="6">
        <v>408</v>
      </c>
      <c r="H101" s="5">
        <f>IFERROR(G101/F101,"n/a")</f>
        <v>174.35897435897436</v>
      </c>
    </row>
    <row r="102" spans="1:8" x14ac:dyDescent="0.15">
      <c r="A102" s="1" t="s">
        <v>135</v>
      </c>
      <c r="B102" s="5">
        <f>'TOTAL SCH per FTE'!B102</f>
        <v>3.6566666666666663</v>
      </c>
      <c r="C102" s="6">
        <v>1653</v>
      </c>
      <c r="D102" s="5">
        <f t="shared" ref="D102:D108" si="14">IFERROR(C102/B102,"n/a")</f>
        <v>452.05104831358256</v>
      </c>
      <c r="E102" s="7"/>
      <c r="F102" s="5">
        <v>3.99</v>
      </c>
      <c r="G102" s="6">
        <v>1879</v>
      </c>
      <c r="H102" s="5">
        <f t="shared" ref="H102:H108" si="15">IFERROR(G102/F102,"n/a")</f>
        <v>470.92731829573933</v>
      </c>
    </row>
    <row r="103" spans="1:8" x14ac:dyDescent="0.15">
      <c r="A103" s="1" t="s">
        <v>137</v>
      </c>
      <c r="B103" s="5">
        <f>'TOTAL SCH per FTE'!B103</f>
        <v>4.7699999999999996</v>
      </c>
      <c r="C103" s="6">
        <v>1947</v>
      </c>
      <c r="D103" s="5">
        <f t="shared" si="14"/>
        <v>408.17610062893084</v>
      </c>
      <c r="E103" s="7"/>
      <c r="F103" s="5">
        <v>4.2699999999999996</v>
      </c>
      <c r="G103" s="6">
        <v>387</v>
      </c>
      <c r="H103" s="5">
        <f t="shared" si="15"/>
        <v>90.632318501170971</v>
      </c>
    </row>
    <row r="104" spans="1:8" x14ac:dyDescent="0.15">
      <c r="A104" s="1" t="s">
        <v>139</v>
      </c>
      <c r="B104" s="5">
        <f>'TOTAL SCH per FTE'!B104</f>
        <v>0.75</v>
      </c>
      <c r="C104" s="6">
        <v>345</v>
      </c>
      <c r="D104" s="5">
        <f t="shared" si="14"/>
        <v>460</v>
      </c>
      <c r="E104" s="7"/>
      <c r="F104" s="5">
        <v>0.16666666666666666</v>
      </c>
      <c r="G104" s="6">
        <v>1</v>
      </c>
      <c r="H104" s="5">
        <f t="shared" si="15"/>
        <v>6</v>
      </c>
    </row>
    <row r="105" spans="1:8" x14ac:dyDescent="0.15">
      <c r="A105" s="1" t="s">
        <v>152</v>
      </c>
      <c r="B105" s="5">
        <f>'TOTAL SCH per FTE'!B105</f>
        <v>0.5</v>
      </c>
      <c r="C105" s="6">
        <v>714</v>
      </c>
      <c r="D105" s="5">
        <f t="shared" si="14"/>
        <v>1428</v>
      </c>
      <c r="E105" s="7"/>
      <c r="F105" s="5">
        <v>1</v>
      </c>
      <c r="G105" s="6">
        <v>1461</v>
      </c>
      <c r="H105" s="5">
        <f t="shared" si="15"/>
        <v>1461</v>
      </c>
    </row>
    <row r="106" spans="1:8" x14ac:dyDescent="0.15">
      <c r="A106" s="1" t="s">
        <v>167</v>
      </c>
      <c r="B106" s="5">
        <v>0</v>
      </c>
      <c r="C106" s="6" t="s">
        <v>159</v>
      </c>
      <c r="D106" s="5" t="str">
        <f t="shared" si="14"/>
        <v>n/a</v>
      </c>
      <c r="E106" s="7"/>
      <c r="F106" s="5">
        <v>8.3333333333333329E-2</v>
      </c>
      <c r="G106" s="6">
        <v>0</v>
      </c>
      <c r="H106" s="5">
        <f t="shared" si="15"/>
        <v>0</v>
      </c>
    </row>
    <row r="107" spans="1:8" x14ac:dyDescent="0.15">
      <c r="A107" s="1" t="s">
        <v>154</v>
      </c>
      <c r="B107" s="5">
        <f>'TOTAL SCH per FTE'!B107</f>
        <v>0.03</v>
      </c>
      <c r="C107" s="6">
        <v>0</v>
      </c>
      <c r="D107" s="5">
        <f t="shared" si="14"/>
        <v>0</v>
      </c>
      <c r="E107" s="7"/>
      <c r="F107" s="5">
        <v>0.03</v>
      </c>
      <c r="G107" s="6">
        <v>0</v>
      </c>
      <c r="H107" s="5">
        <f t="shared" si="15"/>
        <v>0</v>
      </c>
    </row>
    <row r="108" spans="1:8" x14ac:dyDescent="0.15">
      <c r="A108" s="1" t="s">
        <v>155</v>
      </c>
      <c r="B108" s="5">
        <f>'TOTAL SCH per FTE'!B108</f>
        <v>14.82</v>
      </c>
      <c r="C108" s="6">
        <v>0</v>
      </c>
      <c r="D108" s="5">
        <f t="shared" si="14"/>
        <v>0</v>
      </c>
      <c r="E108" s="7"/>
      <c r="F108" s="5">
        <v>14.82</v>
      </c>
      <c r="G108" s="6">
        <v>0</v>
      </c>
      <c r="H108" s="5">
        <f t="shared" si="15"/>
        <v>0</v>
      </c>
    </row>
    <row r="109" spans="1:8" x14ac:dyDescent="0.15">
      <c r="A109" s="17" t="s">
        <v>142</v>
      </c>
      <c r="B109" s="18">
        <f>SUM(B101:B108)</f>
        <v>26.866666666666667</v>
      </c>
      <c r="C109" s="19">
        <f>SUM(C101:C108)</f>
        <v>5136</v>
      </c>
      <c r="D109" s="18">
        <f>IFERROR(C109/B109,"n/a")</f>
        <v>191.16625310173697</v>
      </c>
      <c r="E109" s="17"/>
      <c r="F109" s="18">
        <f>SUM(F101:F108)</f>
        <v>26.7</v>
      </c>
      <c r="G109" s="19">
        <f>SUM(G101:G108)</f>
        <v>4136</v>
      </c>
      <c r="H109" s="18">
        <f>IFERROR(G109/F109,"n/a")</f>
        <v>154.90636704119851</v>
      </c>
    </row>
    <row r="110" spans="1:8" x14ac:dyDescent="0.15">
      <c r="A110" s="1"/>
      <c r="B110" s="5"/>
      <c r="C110" s="6"/>
      <c r="D110" s="5"/>
      <c r="E110" s="7"/>
      <c r="F110" s="23"/>
      <c r="G110" s="6"/>
      <c r="H110" s="5"/>
    </row>
    <row r="111" spans="1:8" x14ac:dyDescent="0.15">
      <c r="A111" s="1"/>
      <c r="B111" s="5"/>
      <c r="C111" s="6"/>
      <c r="D111" s="5"/>
      <c r="E111" s="7"/>
      <c r="F111" s="5"/>
      <c r="G111" s="6"/>
      <c r="H111" s="5"/>
    </row>
    <row r="112" spans="1:8" x14ac:dyDescent="0.15">
      <c r="A112" s="17" t="s">
        <v>145</v>
      </c>
      <c r="B112" s="36">
        <f>B109+B97+B89+B86+B83+B70+B62+B53+B42+B39</f>
        <v>1103.2609</v>
      </c>
      <c r="C112" s="19">
        <f>C109+C97+C89+C86+C83+C70+C62+C53+C42+C39</f>
        <v>236892</v>
      </c>
      <c r="D112" s="18">
        <f>IFERROR(C112/B112,"n/a")</f>
        <v>214.71983644122619</v>
      </c>
      <c r="E112" s="17"/>
      <c r="F112" s="36">
        <f>F109+F97+F89+F86+F83+F70+F62+F53+F42+F39</f>
        <v>1085.0509</v>
      </c>
      <c r="G112" s="19">
        <f>G109+G97+G89+G86+G83+G70+G62+G53+G42+G39</f>
        <v>218647</v>
      </c>
      <c r="H112" s="18">
        <f>IFERROR(G112/F112,"n/a")</f>
        <v>201.50851909343609</v>
      </c>
    </row>
  </sheetData>
  <sheetProtection algorithmName="SHA-512" hashValue="DP0FZ4eUZj+lFCpEFKEk0Df2hI6u4VITQLL+ihNYHNNQOnADwL2a47XJXMbcKv8HjqlAUouWZQGvH8wYcYc3jA==" saltValue="j1OlvX20c8abPe2UyecMbA==" spinCount="100000" sheet="1" objects="1" scenarios="1"/>
  <mergeCells count="6">
    <mergeCell ref="A1:H1"/>
    <mergeCell ref="A2:H2"/>
    <mergeCell ref="A3:H3"/>
    <mergeCell ref="A4:H4"/>
    <mergeCell ref="B7:D7"/>
    <mergeCell ref="F7:H7"/>
  </mergeCells>
  <conditionalFormatting sqref="A75:C75 A101:A103 E13:E35 E75 E101:E103 E93:E94 E107:E108 A107:A108 A93:D96 G107:G108 G93:G94 G101:G103 G75 G12:G35 C107:C108 C101:C103 A12:A35 C18:C35 C13:C16 C12:E12">
    <cfRule type="expression" dxfId="127" priority="81">
      <formula>MOD(ROW(),2)=0</formula>
    </cfRule>
  </conditionalFormatting>
  <conditionalFormatting sqref="C48:C52 G48:G52 E48:E52 A48:A52">
    <cfRule type="expression" dxfId="126" priority="80">
      <formula>MOD(ROW(),2)=0</formula>
    </cfRule>
  </conditionalFormatting>
  <conditionalFormatting sqref="E57:E61 A57:A61 G57:G61">
    <cfRule type="expression" dxfId="125" priority="79">
      <formula>MOD(ROW(),2)=0</formula>
    </cfRule>
  </conditionalFormatting>
  <conditionalFormatting sqref="A66:A69 E66:E69 G66:G69">
    <cfRule type="expression" dxfId="124" priority="78">
      <formula>MOD(ROW(),2)=0</formula>
    </cfRule>
  </conditionalFormatting>
  <conditionalFormatting sqref="A76:C82 E76:E82 G76:G82">
    <cfRule type="expression" dxfId="123" priority="77">
      <formula>MOD(ROW(),2)=0</formula>
    </cfRule>
  </conditionalFormatting>
  <conditionalFormatting sqref="E95:E96 G95:G96">
    <cfRule type="expression" dxfId="122" priority="76">
      <formula>MOD(ROW(),2)=0</formula>
    </cfRule>
  </conditionalFormatting>
  <conditionalFormatting sqref="C57:C61">
    <cfRule type="expression" dxfId="121" priority="75">
      <formula>MOD(ROW(),2)=0</formula>
    </cfRule>
  </conditionalFormatting>
  <conditionalFormatting sqref="C66:C69">
    <cfRule type="expression" dxfId="120" priority="74">
      <formula>MOD(ROW(),2)=0</formula>
    </cfRule>
  </conditionalFormatting>
  <conditionalFormatting sqref="D48:D52">
    <cfRule type="expression" dxfId="119" priority="73">
      <formula>MOD(ROW(),2)=0</formula>
    </cfRule>
  </conditionalFormatting>
  <conditionalFormatting sqref="D57:D61">
    <cfRule type="expression" dxfId="118" priority="72">
      <formula>MOD(ROW(),2)=0</formula>
    </cfRule>
  </conditionalFormatting>
  <conditionalFormatting sqref="D66:D69">
    <cfRule type="expression" dxfId="117" priority="71">
      <formula>MOD(ROW(),2)=0</formula>
    </cfRule>
  </conditionalFormatting>
  <conditionalFormatting sqref="D101:D105 D107:D108">
    <cfRule type="expression" dxfId="116" priority="69">
      <formula>MOD(ROW(),2)=0</formula>
    </cfRule>
  </conditionalFormatting>
  <conditionalFormatting sqref="D75:D82">
    <cfRule type="expression" dxfId="115" priority="70">
      <formula>MOD(ROW(),2)=0</formula>
    </cfRule>
  </conditionalFormatting>
  <conditionalFormatting sqref="E104:E105 A104:A105 G104:G105 C104:C105">
    <cfRule type="expression" dxfId="114" priority="68">
      <formula>MOD(ROW(),2)=0</formula>
    </cfRule>
  </conditionalFormatting>
  <conditionalFormatting sqref="D37 D13:D35">
    <cfRule type="expression" dxfId="113" priority="67">
      <formula>MOD(ROW(),2)=0</formula>
    </cfRule>
  </conditionalFormatting>
  <conditionalFormatting sqref="H12 H93:H96">
    <cfRule type="expression" dxfId="112" priority="66">
      <formula>MOD(ROW(),2)=0</formula>
    </cfRule>
  </conditionalFormatting>
  <conditionalFormatting sqref="H48:H52">
    <cfRule type="expression" dxfId="111" priority="65">
      <formula>MOD(ROW(),2)=0</formula>
    </cfRule>
  </conditionalFormatting>
  <conditionalFormatting sqref="H57:H61">
    <cfRule type="expression" dxfId="110" priority="64">
      <formula>MOD(ROW(),2)=0</formula>
    </cfRule>
  </conditionalFormatting>
  <conditionalFormatting sqref="H66:H69">
    <cfRule type="expression" dxfId="109" priority="63">
      <formula>MOD(ROW(),2)=0</formula>
    </cfRule>
  </conditionalFormatting>
  <conditionalFormatting sqref="H101:H105 H107:H108">
    <cfRule type="expression" dxfId="108" priority="61">
      <formula>MOD(ROW(),2)=0</formula>
    </cfRule>
  </conditionalFormatting>
  <conditionalFormatting sqref="H75:H82">
    <cfRule type="expression" dxfId="107" priority="62">
      <formula>MOD(ROW(),2)=0</formula>
    </cfRule>
  </conditionalFormatting>
  <conditionalFormatting sqref="H13:H35 H37">
    <cfRule type="expression" dxfId="106" priority="60">
      <formula>MOD(ROW(),2)=0</formula>
    </cfRule>
  </conditionalFormatting>
  <conditionalFormatting sqref="A38 E38 G38 C38">
    <cfRule type="expression" dxfId="105" priority="59">
      <formula>MOD(ROW(),2)=0</formula>
    </cfRule>
  </conditionalFormatting>
  <conditionalFormatting sqref="D38">
    <cfRule type="expression" dxfId="104" priority="58">
      <formula>MOD(ROW(),2)=0</formula>
    </cfRule>
  </conditionalFormatting>
  <conditionalFormatting sqref="H38">
    <cfRule type="expression" dxfId="103" priority="57">
      <formula>MOD(ROW(),2)=0</formula>
    </cfRule>
  </conditionalFormatting>
  <conditionalFormatting sqref="A36:C36 E36 G36">
    <cfRule type="expression" dxfId="102" priority="56">
      <formula>MOD(ROW(),2)=0</formula>
    </cfRule>
  </conditionalFormatting>
  <conditionalFormatting sqref="D36">
    <cfRule type="expression" dxfId="101" priority="55">
      <formula>MOD(ROW(),2)=0</formula>
    </cfRule>
  </conditionalFormatting>
  <conditionalFormatting sqref="H36">
    <cfRule type="expression" dxfId="100" priority="54">
      <formula>MOD(ROW(),2)=0</formula>
    </cfRule>
  </conditionalFormatting>
  <conditionalFormatting sqref="F12:F35 F75 F101:F103 F93:F94 F107:F108">
    <cfRule type="expression" dxfId="99" priority="44">
      <formula>MOD(ROW(),2)=0</formula>
    </cfRule>
  </conditionalFormatting>
  <conditionalFormatting sqref="F48:F52">
    <cfRule type="expression" dxfId="98" priority="43">
      <formula>MOD(ROW(),2)=0</formula>
    </cfRule>
  </conditionalFormatting>
  <conditionalFormatting sqref="F57:F60">
    <cfRule type="expression" dxfId="97" priority="42">
      <formula>MOD(ROW(),2)=0</formula>
    </cfRule>
  </conditionalFormatting>
  <conditionalFormatting sqref="F66:F69">
    <cfRule type="expression" dxfId="96" priority="41">
      <formula>MOD(ROW(),2)=0</formula>
    </cfRule>
  </conditionalFormatting>
  <conditionalFormatting sqref="F76:F81">
    <cfRule type="expression" dxfId="95" priority="40">
      <formula>MOD(ROW(),2)=0</formula>
    </cfRule>
  </conditionalFormatting>
  <conditionalFormatting sqref="F95:F96">
    <cfRule type="expression" dxfId="94" priority="39">
      <formula>MOD(ROW(),2)=0</formula>
    </cfRule>
  </conditionalFormatting>
  <conditionalFormatting sqref="F104:F105">
    <cfRule type="expression" dxfId="93" priority="38">
      <formula>MOD(ROW(),2)=0</formula>
    </cfRule>
  </conditionalFormatting>
  <conditionalFormatting sqref="F38">
    <cfRule type="expression" dxfId="92" priority="37">
      <formula>MOD(ROW(),2)=0</formula>
    </cfRule>
  </conditionalFormatting>
  <conditionalFormatting sqref="F36">
    <cfRule type="expression" dxfId="91" priority="36">
      <formula>MOD(ROW(),2)=0</formula>
    </cfRule>
  </conditionalFormatting>
  <conditionalFormatting sqref="C17">
    <cfRule type="expression" dxfId="90" priority="33">
      <formula>MOD(ROW(),2)=0</formula>
    </cfRule>
  </conditionalFormatting>
  <conditionalFormatting sqref="B12:B35">
    <cfRule type="expression" dxfId="89" priority="32">
      <formula>MOD(ROW(),2)=0</formula>
    </cfRule>
  </conditionalFormatting>
  <conditionalFormatting sqref="B101:B103 B107:B108">
    <cfRule type="expression" dxfId="88" priority="28">
      <formula>MOD(ROW(),2)=0</formula>
    </cfRule>
  </conditionalFormatting>
  <conditionalFormatting sqref="B104:B105">
    <cfRule type="expression" dxfId="87" priority="27">
      <formula>MOD(ROW(),2)=0</formula>
    </cfRule>
  </conditionalFormatting>
  <conditionalFormatting sqref="F82">
    <cfRule type="expression" dxfId="86" priority="26">
      <formula>MOD(ROW(),2)=0</formula>
    </cfRule>
  </conditionalFormatting>
  <conditionalFormatting sqref="F61">
    <cfRule type="expression" dxfId="85" priority="25">
      <formula>MOD(ROW(),2)=0</formula>
    </cfRule>
  </conditionalFormatting>
  <conditionalFormatting sqref="B37:B38">
    <cfRule type="expression" dxfId="84" priority="20">
      <formula>MOD(ROW(),2)=0</formula>
    </cfRule>
  </conditionalFormatting>
  <conditionalFormatting sqref="B48:B52">
    <cfRule type="expression" dxfId="83" priority="19">
      <formula>MOD(ROW(),2)=0</formula>
    </cfRule>
  </conditionalFormatting>
  <conditionalFormatting sqref="B57:B61">
    <cfRule type="expression" dxfId="82" priority="18">
      <formula>MOD(ROW(),2)=0</formula>
    </cfRule>
  </conditionalFormatting>
  <conditionalFormatting sqref="B66:B69">
    <cfRule type="expression" dxfId="81" priority="17">
      <formula>MOD(ROW(),2)=0</formula>
    </cfRule>
  </conditionalFormatting>
  <conditionalFormatting sqref="A47 E47 G47 C47">
    <cfRule type="expression" dxfId="80" priority="16">
      <formula>MOD(ROW(),2)=0</formula>
    </cfRule>
  </conditionalFormatting>
  <conditionalFormatting sqref="D47">
    <cfRule type="expression" dxfId="79" priority="15">
      <formula>MOD(ROW(),2)=0</formula>
    </cfRule>
  </conditionalFormatting>
  <conditionalFormatting sqref="H47">
    <cfRule type="expression" dxfId="78" priority="14">
      <formula>MOD(ROW(),2)=0</formula>
    </cfRule>
  </conditionalFormatting>
  <conditionalFormatting sqref="F47">
    <cfRule type="expression" dxfId="77" priority="13">
      <formula>MOD(ROW(),2)=0</formula>
    </cfRule>
  </conditionalFormatting>
  <conditionalFormatting sqref="B47">
    <cfRule type="expression" dxfId="76" priority="12">
      <formula>MOD(ROW(),2)=0</formula>
    </cfRule>
  </conditionalFormatting>
  <conditionalFormatting sqref="A46:C46 E46:G46">
    <cfRule type="expression" dxfId="75" priority="11">
      <formula>MOD(ROW(),2)=0</formula>
    </cfRule>
  </conditionalFormatting>
  <conditionalFormatting sqref="D46">
    <cfRule type="expression" dxfId="74" priority="10">
      <formula>MOD(ROW(),2)=0</formula>
    </cfRule>
  </conditionalFormatting>
  <conditionalFormatting sqref="H46">
    <cfRule type="expression" dxfId="73" priority="9">
      <formula>MOD(ROW(),2)=0</formula>
    </cfRule>
  </conditionalFormatting>
  <conditionalFormatting sqref="A106">
    <cfRule type="expression" dxfId="72" priority="8">
      <formula>MOD(ROW(),2)=0</formula>
    </cfRule>
  </conditionalFormatting>
  <conditionalFormatting sqref="B106:C106 E106:G106">
    <cfRule type="expression" dxfId="71" priority="7">
      <formula>MOD(ROW(),2)=0</formula>
    </cfRule>
  </conditionalFormatting>
  <conditionalFormatting sqref="D106">
    <cfRule type="expression" dxfId="70" priority="6">
      <formula>MOD(ROW(),2)=0</formula>
    </cfRule>
  </conditionalFormatting>
  <conditionalFormatting sqref="H106">
    <cfRule type="expression" dxfId="69" priority="5">
      <formula>MOD(ROW(),2)=0</formula>
    </cfRule>
  </conditionalFormatting>
  <conditionalFormatting sqref="A74:C74 E74 G74">
    <cfRule type="expression" dxfId="68" priority="4">
      <formula>MOD(ROW(),2)=0</formula>
    </cfRule>
  </conditionalFormatting>
  <conditionalFormatting sqref="D74">
    <cfRule type="expression" dxfId="67" priority="3">
      <formula>MOD(ROW(),2)=0</formula>
    </cfRule>
  </conditionalFormatting>
  <conditionalFormatting sqref="H74">
    <cfRule type="expression" dxfId="66" priority="2">
      <formula>MOD(ROW(),2)=0</formula>
    </cfRule>
  </conditionalFormatting>
  <conditionalFormatting sqref="F74">
    <cfRule type="expression" dxfId="65" priority="1">
      <formula>MOD(ROW(),2)=0</formula>
    </cfRule>
  </conditionalFormatting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workbookViewId="0">
      <selection sqref="A1:H1"/>
    </sheetView>
  </sheetViews>
  <sheetFormatPr defaultRowHeight="10.5" x14ac:dyDescent="0.15"/>
  <cols>
    <col min="1" max="1" width="30.7109375" style="37" bestFit="1" customWidth="1"/>
    <col min="2" max="2" width="11.28515625" style="37" bestFit="1" customWidth="1"/>
    <col min="3" max="3" width="11.42578125" style="37" bestFit="1" customWidth="1"/>
    <col min="4" max="4" width="8.7109375" style="37" bestFit="1" customWidth="1"/>
    <col min="5" max="5" width="2.7109375" style="37" customWidth="1"/>
    <col min="6" max="6" width="11.28515625" style="37" bestFit="1" customWidth="1"/>
    <col min="7" max="7" width="11.42578125" style="37" bestFit="1" customWidth="1"/>
    <col min="8" max="8" width="8.7109375" style="37" bestFit="1" customWidth="1"/>
    <col min="9" max="16384" width="9.140625" style="37"/>
  </cols>
  <sheetData>
    <row r="1" spans="1:8" x14ac:dyDescent="0.15">
      <c r="A1" s="41" t="s">
        <v>0</v>
      </c>
      <c r="B1" s="41"/>
      <c r="C1" s="41"/>
      <c r="D1" s="41"/>
      <c r="E1" s="41"/>
      <c r="F1" s="41"/>
      <c r="G1" s="41"/>
      <c r="H1" s="41"/>
    </row>
    <row r="2" spans="1:8" x14ac:dyDescent="0.15">
      <c r="A2" s="41" t="s">
        <v>157</v>
      </c>
      <c r="B2" s="41"/>
      <c r="C2" s="41"/>
      <c r="D2" s="41"/>
      <c r="E2" s="41"/>
      <c r="F2" s="41"/>
      <c r="G2" s="41"/>
      <c r="H2" s="41"/>
    </row>
    <row r="3" spans="1:8" x14ac:dyDescent="0.15">
      <c r="A3" s="41" t="s">
        <v>160</v>
      </c>
      <c r="B3" s="41"/>
      <c r="C3" s="41"/>
      <c r="D3" s="41"/>
      <c r="E3" s="41"/>
      <c r="F3" s="41"/>
      <c r="G3" s="41"/>
      <c r="H3" s="41"/>
    </row>
    <row r="4" spans="1:8" x14ac:dyDescent="0.15">
      <c r="A4" s="41" t="s">
        <v>2</v>
      </c>
      <c r="B4" s="41"/>
      <c r="C4" s="41"/>
      <c r="D4" s="41"/>
      <c r="E4" s="41"/>
      <c r="F4" s="41"/>
      <c r="G4" s="41"/>
      <c r="H4" s="41"/>
    </row>
    <row r="5" spans="1:8" x14ac:dyDescent="0.15">
      <c r="A5" s="2"/>
      <c r="B5" s="32"/>
      <c r="C5" s="4"/>
      <c r="D5" s="3"/>
      <c r="E5" s="2"/>
      <c r="F5" s="3"/>
      <c r="G5" s="4"/>
      <c r="H5" s="3"/>
    </row>
    <row r="6" spans="1:8" x14ac:dyDescent="0.15">
      <c r="A6" s="1"/>
      <c r="B6" s="30"/>
      <c r="C6" s="6"/>
      <c r="D6" s="5"/>
      <c r="E6" s="7"/>
      <c r="F6" s="5"/>
      <c r="G6" s="6"/>
      <c r="H6" s="5"/>
    </row>
    <row r="7" spans="1:8" x14ac:dyDescent="0.15">
      <c r="A7" s="8"/>
      <c r="B7" s="42" t="s">
        <v>161</v>
      </c>
      <c r="C7" s="43"/>
      <c r="D7" s="43"/>
      <c r="E7" s="9"/>
      <c r="F7" s="42" t="s">
        <v>162</v>
      </c>
      <c r="G7" s="43"/>
      <c r="H7" s="43"/>
    </row>
    <row r="8" spans="1:8" x14ac:dyDescent="0.15">
      <c r="A8" s="9"/>
      <c r="B8" s="33" t="s">
        <v>3</v>
      </c>
      <c r="C8" s="11" t="s">
        <v>4</v>
      </c>
      <c r="D8" s="10" t="s">
        <v>5</v>
      </c>
      <c r="E8" s="7"/>
      <c r="F8" s="10" t="s">
        <v>3</v>
      </c>
      <c r="G8" s="11" t="s">
        <v>4</v>
      </c>
      <c r="H8" s="10" t="s">
        <v>5</v>
      </c>
    </row>
    <row r="9" spans="1:8" x14ac:dyDescent="0.15">
      <c r="A9" s="1"/>
      <c r="B9" s="33" t="s">
        <v>6</v>
      </c>
      <c r="C9" s="11" t="s">
        <v>5</v>
      </c>
      <c r="D9" s="10" t="s">
        <v>7</v>
      </c>
      <c r="E9" s="12"/>
      <c r="F9" s="10" t="s">
        <v>6</v>
      </c>
      <c r="G9" s="11" t="s">
        <v>5</v>
      </c>
      <c r="H9" s="10" t="s">
        <v>7</v>
      </c>
    </row>
    <row r="10" spans="1:8" x14ac:dyDescent="0.15">
      <c r="A10" s="1"/>
      <c r="B10" s="34"/>
      <c r="C10" s="14"/>
      <c r="D10" s="13"/>
      <c r="E10" s="12"/>
      <c r="F10" s="13"/>
      <c r="G10" s="14"/>
      <c r="H10" s="13"/>
    </row>
    <row r="11" spans="1:8" x14ac:dyDescent="0.15">
      <c r="A11" s="15" t="s">
        <v>11</v>
      </c>
      <c r="B11" s="30"/>
      <c r="C11" s="6"/>
      <c r="D11" s="5"/>
      <c r="E11" s="7"/>
      <c r="F11" s="5"/>
      <c r="G11" s="6"/>
      <c r="H11" s="5"/>
    </row>
    <row r="12" spans="1:8" x14ac:dyDescent="0.15">
      <c r="A12" s="1" t="s">
        <v>12</v>
      </c>
      <c r="B12" s="5">
        <f>'TOTAL SCH per FTE'!B12</f>
        <v>1</v>
      </c>
      <c r="C12" s="6">
        <v>0</v>
      </c>
      <c r="D12" s="5">
        <f>IFERROR(C12/B12,"n/a")</f>
        <v>0</v>
      </c>
      <c r="E12" s="7"/>
      <c r="F12" s="5">
        <v>1</v>
      </c>
      <c r="G12" s="6">
        <v>0</v>
      </c>
      <c r="H12" s="5">
        <f>IFERROR(G12/F12,"n/a")</f>
        <v>0</v>
      </c>
    </row>
    <row r="13" spans="1:8" x14ac:dyDescent="0.15">
      <c r="A13" s="1" t="s">
        <v>14</v>
      </c>
      <c r="B13" s="5">
        <f>'TOTAL SCH per FTE'!B13</f>
        <v>6.54</v>
      </c>
      <c r="C13" s="6">
        <v>0</v>
      </c>
      <c r="D13" s="5">
        <f t="shared" ref="D13:D38" si="0">IFERROR(C13/B13,"n/a")</f>
        <v>0</v>
      </c>
      <c r="E13" s="7"/>
      <c r="F13" s="5">
        <v>7.29</v>
      </c>
      <c r="G13" s="6">
        <v>0</v>
      </c>
      <c r="H13" s="5">
        <f t="shared" ref="H13:H38" si="1">IFERROR(G13/F13,"n/a")</f>
        <v>0</v>
      </c>
    </row>
    <row r="14" spans="1:8" x14ac:dyDescent="0.15">
      <c r="A14" s="1" t="s">
        <v>16</v>
      </c>
      <c r="B14" s="5">
        <f>'TOTAL SCH per FTE'!B14</f>
        <v>22.192500000000003</v>
      </c>
      <c r="C14" s="6">
        <v>108</v>
      </c>
      <c r="D14" s="5">
        <f t="shared" si="0"/>
        <v>4.8665089557282863</v>
      </c>
      <c r="E14" s="7"/>
      <c r="F14" s="5">
        <v>22.692500000000003</v>
      </c>
      <c r="G14" s="6">
        <v>87</v>
      </c>
      <c r="H14" s="5">
        <f t="shared" si="1"/>
        <v>3.8338658146964852</v>
      </c>
    </row>
    <row r="15" spans="1:8" x14ac:dyDescent="0.15">
      <c r="A15" s="1" t="s">
        <v>19</v>
      </c>
      <c r="B15" s="5">
        <f>'TOTAL SCH per FTE'!B15</f>
        <v>33.783333333333331</v>
      </c>
      <c r="C15" s="6">
        <v>376</v>
      </c>
      <c r="D15" s="5">
        <f t="shared" si="0"/>
        <v>11.129748396645288</v>
      </c>
      <c r="E15" s="7"/>
      <c r="F15" s="5">
        <v>33.533333333333331</v>
      </c>
      <c r="G15" s="6">
        <v>339</v>
      </c>
      <c r="H15" s="5">
        <f t="shared" si="1"/>
        <v>10.109343936381711</v>
      </c>
    </row>
    <row r="16" spans="1:8" x14ac:dyDescent="0.15">
      <c r="A16" s="1" t="s">
        <v>21</v>
      </c>
      <c r="B16" s="5">
        <f>'TOTAL SCH per FTE'!B16</f>
        <v>23.82833333333333</v>
      </c>
      <c r="C16" s="6">
        <v>518</v>
      </c>
      <c r="D16" s="5">
        <f t="shared" si="0"/>
        <v>21.738826327201515</v>
      </c>
      <c r="E16" s="7"/>
      <c r="F16" s="5">
        <v>23.494999999999997</v>
      </c>
      <c r="G16" s="6">
        <v>434</v>
      </c>
      <c r="H16" s="5">
        <f t="shared" si="1"/>
        <v>18.472015322409025</v>
      </c>
    </row>
    <row r="17" spans="1:8" x14ac:dyDescent="0.15">
      <c r="A17" s="1" t="s">
        <v>23</v>
      </c>
      <c r="B17" s="5">
        <f>'TOTAL SCH per FTE'!B17</f>
        <v>6.54</v>
      </c>
      <c r="C17" s="6">
        <v>3</v>
      </c>
      <c r="D17" s="5">
        <f t="shared" si="0"/>
        <v>0.4587155963302752</v>
      </c>
      <c r="E17" s="7"/>
      <c r="F17" s="5">
        <v>6.54</v>
      </c>
      <c r="G17" s="6">
        <v>0</v>
      </c>
      <c r="H17" s="5">
        <f t="shared" si="1"/>
        <v>0</v>
      </c>
    </row>
    <row r="18" spans="1:8" x14ac:dyDescent="0.15">
      <c r="A18" s="1" t="s">
        <v>25</v>
      </c>
      <c r="B18" s="5">
        <f>'TOTAL SCH per FTE'!B18</f>
        <v>25.009999999999998</v>
      </c>
      <c r="C18" s="6">
        <v>173</v>
      </c>
      <c r="D18" s="5">
        <f t="shared" si="0"/>
        <v>6.9172331067572976</v>
      </c>
      <c r="E18" s="7"/>
      <c r="F18" s="5">
        <v>21.009999999999998</v>
      </c>
      <c r="G18" s="6">
        <v>153</v>
      </c>
      <c r="H18" s="5">
        <f t="shared" si="1"/>
        <v>7.2822465492622568</v>
      </c>
    </row>
    <row r="19" spans="1:8" x14ac:dyDescent="0.15">
      <c r="A19" s="1" t="s">
        <v>27</v>
      </c>
      <c r="B19" s="5">
        <f>'TOTAL SCH per FTE'!B19</f>
        <v>47.94</v>
      </c>
      <c r="C19" s="6">
        <v>672</v>
      </c>
      <c r="D19" s="5">
        <f t="shared" si="0"/>
        <v>14.017521902377974</v>
      </c>
      <c r="E19" s="7"/>
      <c r="F19" s="5">
        <v>47.94</v>
      </c>
      <c r="G19" s="6">
        <v>663</v>
      </c>
      <c r="H19" s="5">
        <f t="shared" si="1"/>
        <v>13.829787234042554</v>
      </c>
    </row>
    <row r="20" spans="1:8" x14ac:dyDescent="0.15">
      <c r="A20" s="1" t="s">
        <v>29</v>
      </c>
      <c r="B20" s="5">
        <f>'TOTAL SCH per FTE'!B20</f>
        <v>39.130000000000003</v>
      </c>
      <c r="C20" s="6">
        <v>503</v>
      </c>
      <c r="D20" s="5">
        <f t="shared" si="0"/>
        <v>12.854587273191923</v>
      </c>
      <c r="E20" s="7"/>
      <c r="F20" s="5">
        <v>39.880000000000003</v>
      </c>
      <c r="G20" s="6">
        <v>481</v>
      </c>
      <c r="H20" s="5">
        <f t="shared" si="1"/>
        <v>12.061183550651956</v>
      </c>
    </row>
    <row r="21" spans="1:8" x14ac:dyDescent="0.15">
      <c r="A21" s="1" t="s">
        <v>31</v>
      </c>
      <c r="B21" s="5">
        <f>'TOTAL SCH per FTE'!B21</f>
        <v>37.5</v>
      </c>
      <c r="C21" s="6">
        <v>370</v>
      </c>
      <c r="D21" s="5">
        <f t="shared" si="0"/>
        <v>9.8666666666666671</v>
      </c>
      <c r="E21" s="7"/>
      <c r="F21" s="5">
        <v>33.5</v>
      </c>
      <c r="G21" s="6">
        <v>334</v>
      </c>
      <c r="H21" s="5">
        <f t="shared" si="1"/>
        <v>9.9701492537313428</v>
      </c>
    </row>
    <row r="22" spans="1:8" x14ac:dyDescent="0.15">
      <c r="A22" s="1" t="s">
        <v>33</v>
      </c>
      <c r="B22" s="5">
        <f>'TOTAL SCH per FTE'!B22</f>
        <v>2.9166666666666665</v>
      </c>
      <c r="C22" s="6">
        <v>0</v>
      </c>
      <c r="D22" s="5">
        <f t="shared" si="0"/>
        <v>0</v>
      </c>
      <c r="E22" s="7"/>
      <c r="F22" s="5">
        <v>3.0833333333333335</v>
      </c>
      <c r="G22" s="6">
        <v>0</v>
      </c>
      <c r="H22" s="5">
        <f t="shared" si="1"/>
        <v>0</v>
      </c>
    </row>
    <row r="23" spans="1:8" x14ac:dyDescent="0.15">
      <c r="A23" s="1" t="s">
        <v>35</v>
      </c>
      <c r="B23" s="5">
        <f>'TOTAL SCH per FTE'!B23</f>
        <v>69.789999999999992</v>
      </c>
      <c r="C23" s="6">
        <v>454</v>
      </c>
      <c r="D23" s="5">
        <f t="shared" si="0"/>
        <v>6.5052299756412104</v>
      </c>
      <c r="E23" s="7"/>
      <c r="F23" s="5">
        <v>68.706666666666663</v>
      </c>
      <c r="G23" s="6">
        <v>507</v>
      </c>
      <c r="H23" s="5">
        <f t="shared" si="1"/>
        <v>7.3791965845138758</v>
      </c>
    </row>
    <row r="24" spans="1:8" x14ac:dyDescent="0.15">
      <c r="A24" s="1" t="s">
        <v>37</v>
      </c>
      <c r="B24" s="5">
        <f>'TOTAL SCH per FTE'!B24</f>
        <v>33.846666666666671</v>
      </c>
      <c r="C24" s="6">
        <v>474</v>
      </c>
      <c r="D24" s="5">
        <f t="shared" si="0"/>
        <v>14.00433326767776</v>
      </c>
      <c r="E24" s="7"/>
      <c r="F24" s="5">
        <v>34.263333333333335</v>
      </c>
      <c r="G24" s="6">
        <v>487</v>
      </c>
      <c r="H24" s="5">
        <f t="shared" si="1"/>
        <v>14.213444887634983</v>
      </c>
    </row>
    <row r="25" spans="1:8" x14ac:dyDescent="0.15">
      <c r="A25" s="1" t="s">
        <v>39</v>
      </c>
      <c r="B25" s="5">
        <f>'TOTAL SCH per FTE'!B25</f>
        <v>2.75</v>
      </c>
      <c r="C25" s="6">
        <v>0</v>
      </c>
      <c r="D25" s="5">
        <f t="shared" si="0"/>
        <v>0</v>
      </c>
      <c r="E25" s="7"/>
      <c r="F25" s="5">
        <v>2</v>
      </c>
      <c r="G25" s="6">
        <v>0</v>
      </c>
      <c r="H25" s="5">
        <f t="shared" si="1"/>
        <v>0</v>
      </c>
    </row>
    <row r="26" spans="1:8" x14ac:dyDescent="0.15">
      <c r="A26" s="1" t="s">
        <v>41</v>
      </c>
      <c r="B26" s="5">
        <f>'TOTAL SCH per FTE'!B26</f>
        <v>17.060000000000002</v>
      </c>
      <c r="C26" s="6">
        <v>81</v>
      </c>
      <c r="D26" s="5">
        <f t="shared" si="0"/>
        <v>4.7479484173505266</v>
      </c>
      <c r="E26" s="7"/>
      <c r="F26" s="5">
        <v>16.560000000000002</v>
      </c>
      <c r="G26" s="6">
        <v>84</v>
      </c>
      <c r="H26" s="5">
        <f t="shared" si="1"/>
        <v>5.0724637681159415</v>
      </c>
    </row>
    <row r="27" spans="1:8" x14ac:dyDescent="0.15">
      <c r="A27" s="1" t="s">
        <v>43</v>
      </c>
      <c r="B27" s="5">
        <f>'TOTAL SCH per FTE'!B27</f>
        <v>22.11</v>
      </c>
      <c r="C27" s="6">
        <v>437</v>
      </c>
      <c r="D27" s="5">
        <f t="shared" si="0"/>
        <v>19.764812302125737</v>
      </c>
      <c r="E27" s="7"/>
      <c r="F27" s="5">
        <v>22.776666666666667</v>
      </c>
      <c r="G27" s="6">
        <v>443</v>
      </c>
      <c r="H27" s="5">
        <f t="shared" si="1"/>
        <v>19.449729255085614</v>
      </c>
    </row>
    <row r="28" spans="1:8" x14ac:dyDescent="0.15">
      <c r="A28" s="1" t="s">
        <v>45</v>
      </c>
      <c r="B28" s="5">
        <f>'TOTAL SCH per FTE'!B28</f>
        <v>20.58</v>
      </c>
      <c r="C28" s="6">
        <v>207</v>
      </c>
      <c r="D28" s="5">
        <f t="shared" si="0"/>
        <v>10.058309037900875</v>
      </c>
      <c r="E28" s="7"/>
      <c r="F28" s="5">
        <v>20.83</v>
      </c>
      <c r="G28" s="6">
        <v>186</v>
      </c>
      <c r="H28" s="5">
        <f t="shared" si="1"/>
        <v>8.9294287085933757</v>
      </c>
    </row>
    <row r="29" spans="1:8" x14ac:dyDescent="0.15">
      <c r="A29" s="1" t="s">
        <v>47</v>
      </c>
      <c r="B29" s="5">
        <f>'TOTAL SCH per FTE'!B29</f>
        <v>29.685000000000002</v>
      </c>
      <c r="C29" s="6">
        <v>612</v>
      </c>
      <c r="D29" s="5">
        <f t="shared" si="0"/>
        <v>20.616472966144517</v>
      </c>
      <c r="E29" s="7"/>
      <c r="F29" s="5">
        <v>27.935000000000002</v>
      </c>
      <c r="G29" s="6">
        <v>589</v>
      </c>
      <c r="H29" s="5">
        <f t="shared" si="1"/>
        <v>21.084660819760156</v>
      </c>
    </row>
    <row r="30" spans="1:8" x14ac:dyDescent="0.15">
      <c r="A30" s="1" t="s">
        <v>49</v>
      </c>
      <c r="B30" s="5">
        <f>'TOTAL SCH per FTE'!B30</f>
        <v>7.0833999999999993</v>
      </c>
      <c r="C30" s="6">
        <v>0</v>
      </c>
      <c r="D30" s="5">
        <f t="shared" si="0"/>
        <v>0</v>
      </c>
      <c r="E30" s="7"/>
      <c r="F30" s="5">
        <v>7.4167333333333323</v>
      </c>
      <c r="G30" s="6">
        <v>0</v>
      </c>
      <c r="H30" s="5">
        <f t="shared" si="1"/>
        <v>0</v>
      </c>
    </row>
    <row r="31" spans="1:8" x14ac:dyDescent="0.15">
      <c r="A31" s="1" t="s">
        <v>51</v>
      </c>
      <c r="B31" s="5">
        <f>'TOTAL SCH per FTE'!B31</f>
        <v>28.319999999999997</v>
      </c>
      <c r="C31" s="6">
        <v>269</v>
      </c>
      <c r="D31" s="5">
        <f t="shared" si="0"/>
        <v>9.4985875706214706</v>
      </c>
      <c r="E31" s="7"/>
      <c r="F31" s="5">
        <v>27.319999999999997</v>
      </c>
      <c r="G31" s="6">
        <v>230</v>
      </c>
      <c r="H31" s="5">
        <f t="shared" si="1"/>
        <v>8.4187408491947302</v>
      </c>
    </row>
    <row r="32" spans="1:8" x14ac:dyDescent="0.15">
      <c r="A32" s="1" t="s">
        <v>53</v>
      </c>
      <c r="B32" s="5">
        <f>'TOTAL SCH per FTE'!B32</f>
        <v>7.59</v>
      </c>
      <c r="C32" s="6">
        <v>159</v>
      </c>
      <c r="D32" s="5">
        <f t="shared" si="0"/>
        <v>20.948616600790515</v>
      </c>
      <c r="E32" s="7"/>
      <c r="F32" s="5">
        <v>7.59</v>
      </c>
      <c r="G32" s="6">
        <v>186</v>
      </c>
      <c r="H32" s="5">
        <f t="shared" si="1"/>
        <v>24.505928853754941</v>
      </c>
    </row>
    <row r="33" spans="1:8" x14ac:dyDescent="0.15">
      <c r="A33" s="1" t="s">
        <v>55</v>
      </c>
      <c r="B33" s="5">
        <f>'TOTAL SCH per FTE'!B33</f>
        <v>9</v>
      </c>
      <c r="C33" s="6">
        <v>0</v>
      </c>
      <c r="D33" s="5">
        <f t="shared" si="0"/>
        <v>0</v>
      </c>
      <c r="E33" s="7"/>
      <c r="F33" s="5">
        <v>9</v>
      </c>
      <c r="G33" s="6">
        <v>0</v>
      </c>
      <c r="H33" s="5">
        <f t="shared" si="1"/>
        <v>0</v>
      </c>
    </row>
    <row r="34" spans="1:8" x14ac:dyDescent="0.15">
      <c r="A34" s="1" t="s">
        <v>57</v>
      </c>
      <c r="B34" s="5">
        <f>'TOTAL SCH per FTE'!B34</f>
        <v>20.723333333333333</v>
      </c>
      <c r="C34" s="6">
        <v>0</v>
      </c>
      <c r="D34" s="5">
        <f t="shared" si="0"/>
        <v>0</v>
      </c>
      <c r="E34" s="7"/>
      <c r="F34" s="5">
        <v>20.89</v>
      </c>
      <c r="G34" s="6">
        <v>0</v>
      </c>
      <c r="H34" s="5">
        <f t="shared" si="1"/>
        <v>0</v>
      </c>
    </row>
    <row r="35" spans="1:8" x14ac:dyDescent="0.15">
      <c r="A35" s="1" t="s">
        <v>59</v>
      </c>
      <c r="B35" s="5">
        <f>'TOTAL SCH per FTE'!B35</f>
        <v>43.85</v>
      </c>
      <c r="C35" s="6">
        <v>15</v>
      </c>
      <c r="D35" s="5">
        <f t="shared" si="0"/>
        <v>0.34207525655644239</v>
      </c>
      <c r="E35" s="7"/>
      <c r="F35" s="5">
        <v>42.6</v>
      </c>
      <c r="G35" s="6">
        <v>0</v>
      </c>
      <c r="H35" s="5">
        <f t="shared" si="1"/>
        <v>0</v>
      </c>
    </row>
    <row r="36" spans="1:8" x14ac:dyDescent="0.15">
      <c r="A36" s="27" t="s">
        <v>61</v>
      </c>
      <c r="B36" s="28">
        <f>SUM(B12:B35)</f>
        <v>558.76923333333332</v>
      </c>
      <c r="C36" s="29">
        <f>SUM(C12:C35)</f>
        <v>5431</v>
      </c>
      <c r="D36" s="28">
        <f t="shared" si="0"/>
        <v>9.7195759465878488</v>
      </c>
      <c r="E36" s="12"/>
      <c r="F36" s="28">
        <f>SUM(F12:F35)</f>
        <v>547.85256666666658</v>
      </c>
      <c r="G36" s="29">
        <f>SUM(G12:G35)</f>
        <v>5203</v>
      </c>
      <c r="H36" s="28">
        <f t="shared" si="1"/>
        <v>9.4970806318512597</v>
      </c>
    </row>
    <row r="37" spans="1:8" x14ac:dyDescent="0.15">
      <c r="A37" s="1" t="s">
        <v>147</v>
      </c>
      <c r="B37" s="5">
        <f>'TOTAL SCH per FTE'!B37</f>
        <v>5.75</v>
      </c>
      <c r="C37" s="6">
        <v>12</v>
      </c>
      <c r="D37" s="5">
        <f t="shared" si="0"/>
        <v>2.0869565217391304</v>
      </c>
      <c r="E37" s="28"/>
      <c r="F37" s="5">
        <v>6.5</v>
      </c>
      <c r="G37" s="6">
        <v>12</v>
      </c>
      <c r="H37" s="5">
        <f t="shared" si="1"/>
        <v>1.8461538461538463</v>
      </c>
    </row>
    <row r="38" spans="1:8" x14ac:dyDescent="0.15">
      <c r="A38" s="1" t="s">
        <v>148</v>
      </c>
      <c r="B38" s="5">
        <f>'TOTAL SCH per FTE'!B38</f>
        <v>2</v>
      </c>
      <c r="C38" s="6">
        <v>0</v>
      </c>
      <c r="D38" s="5">
        <f t="shared" si="0"/>
        <v>0</v>
      </c>
      <c r="E38" s="7"/>
      <c r="F38" s="5">
        <v>1.9166666666666667</v>
      </c>
      <c r="G38" s="6">
        <v>0</v>
      </c>
      <c r="H38" s="5">
        <f t="shared" si="1"/>
        <v>0</v>
      </c>
    </row>
    <row r="39" spans="1:8" x14ac:dyDescent="0.15">
      <c r="A39" s="17" t="s">
        <v>62</v>
      </c>
      <c r="B39" s="18">
        <f>SUM(B36:B38)</f>
        <v>566.51923333333332</v>
      </c>
      <c r="C39" s="19">
        <f>SUM(C36:C38)</f>
        <v>5443</v>
      </c>
      <c r="D39" s="18">
        <f>IFERROR(C39/B39,"n/a")</f>
        <v>9.6077938395383704</v>
      </c>
      <c r="E39" s="17"/>
      <c r="F39" s="18">
        <f>SUM(F36:F38)</f>
        <v>556.2692333333332</v>
      </c>
      <c r="G39" s="19">
        <f>SUM(G36:G38)</f>
        <v>5215</v>
      </c>
      <c r="H39" s="18">
        <f>IFERROR(G39/F39,"n/a")</f>
        <v>9.3749567430687204</v>
      </c>
    </row>
    <row r="40" spans="1:8" x14ac:dyDescent="0.15">
      <c r="A40" s="1"/>
      <c r="B40" s="5"/>
      <c r="C40" s="6"/>
      <c r="D40" s="5"/>
      <c r="E40" s="7"/>
      <c r="F40" s="5"/>
      <c r="G40" s="6"/>
      <c r="H40" s="5"/>
    </row>
    <row r="41" spans="1:8" x14ac:dyDescent="0.15">
      <c r="A41" s="1"/>
      <c r="B41" s="5"/>
      <c r="C41" s="6"/>
      <c r="D41" s="5"/>
      <c r="E41" s="7"/>
      <c r="F41" s="5"/>
      <c r="G41" s="6"/>
      <c r="H41" s="5"/>
    </row>
    <row r="42" spans="1:8" x14ac:dyDescent="0.15">
      <c r="A42" s="17" t="s">
        <v>65</v>
      </c>
      <c r="B42" s="18">
        <f>'TOTAL SCH per FTE'!B42</f>
        <v>23.9</v>
      </c>
      <c r="C42" s="19">
        <v>2931</v>
      </c>
      <c r="D42" s="18">
        <f>IFERROR(C42/B42,"n/a")</f>
        <v>122.63598326359833</v>
      </c>
      <c r="E42" s="17"/>
      <c r="F42" s="18">
        <v>22.9</v>
      </c>
      <c r="G42" s="19">
        <v>2053</v>
      </c>
      <c r="H42" s="18">
        <f>IFERROR(G42/F42,"n/a")</f>
        <v>89.650655021834069</v>
      </c>
    </row>
    <row r="43" spans="1:8" x14ac:dyDescent="0.15">
      <c r="A43" s="1"/>
      <c r="B43" s="5"/>
      <c r="C43" s="6"/>
      <c r="D43" s="5"/>
      <c r="E43" s="7"/>
      <c r="F43" s="5"/>
      <c r="G43" s="6"/>
      <c r="H43" s="5"/>
    </row>
    <row r="44" spans="1:8" x14ac:dyDescent="0.15">
      <c r="A44" s="1"/>
      <c r="B44" s="5"/>
      <c r="C44" s="6"/>
      <c r="D44" s="5"/>
      <c r="E44" s="7"/>
      <c r="F44" s="5"/>
      <c r="G44" s="6"/>
      <c r="H44" s="5"/>
    </row>
    <row r="45" spans="1:8" x14ac:dyDescent="0.15">
      <c r="A45" s="15" t="s">
        <v>66</v>
      </c>
      <c r="B45" s="5"/>
      <c r="C45" s="6"/>
      <c r="D45" s="5"/>
      <c r="E45" s="12"/>
      <c r="F45" s="5"/>
      <c r="G45" s="6"/>
      <c r="H45" s="5"/>
    </row>
    <row r="46" spans="1:8" x14ac:dyDescent="0.15">
      <c r="A46" s="1" t="s">
        <v>166</v>
      </c>
      <c r="B46" s="5">
        <v>0</v>
      </c>
      <c r="C46" s="6">
        <v>0</v>
      </c>
      <c r="D46" s="5" t="str">
        <f>IFERROR(C46/B46,"n/a")</f>
        <v>n/a</v>
      </c>
      <c r="E46" s="7"/>
      <c r="F46" s="5">
        <v>1.62</v>
      </c>
      <c r="G46" s="6">
        <v>0</v>
      </c>
      <c r="H46" s="5">
        <f>IFERROR(G46/F46,"n/a")</f>
        <v>0</v>
      </c>
    </row>
    <row r="47" spans="1:8" x14ac:dyDescent="0.15">
      <c r="A47" s="1" t="s">
        <v>67</v>
      </c>
      <c r="B47" s="5">
        <f>'TOTAL SCH per FTE'!B47</f>
        <v>2.5</v>
      </c>
      <c r="C47" s="6">
        <v>0</v>
      </c>
      <c r="D47" s="5">
        <f>IFERROR(C47/B47,"n/a")</f>
        <v>0</v>
      </c>
      <c r="E47" s="7"/>
      <c r="F47" s="5">
        <v>2.5</v>
      </c>
      <c r="G47" s="6">
        <v>0</v>
      </c>
      <c r="H47" s="5">
        <f>IFERROR(G47/F47,"n/a")</f>
        <v>0</v>
      </c>
    </row>
    <row r="48" spans="1:8" x14ac:dyDescent="0.15">
      <c r="A48" s="1" t="s">
        <v>149</v>
      </c>
      <c r="B48" s="5">
        <f>'TOTAL SCH per FTE'!B48</f>
        <v>13.290000000000001</v>
      </c>
      <c r="C48" s="6">
        <v>705</v>
      </c>
      <c r="D48" s="5">
        <f t="shared" ref="D48:D52" si="2">IFERROR(C48/B48,"n/a")</f>
        <v>53.047404063205413</v>
      </c>
      <c r="E48" s="7"/>
      <c r="F48" s="5">
        <v>13.040000000000001</v>
      </c>
      <c r="G48" s="6">
        <v>870</v>
      </c>
      <c r="H48" s="5">
        <f t="shared" ref="H48:H52" si="3">IFERROR(G48/F48,"n/a")</f>
        <v>66.717791411042938</v>
      </c>
    </row>
    <row r="49" spans="1:8" x14ac:dyDescent="0.15">
      <c r="A49" s="1" t="s">
        <v>70</v>
      </c>
      <c r="B49" s="5">
        <f>'TOTAL SCH per FTE'!B49</f>
        <v>26.686733333333336</v>
      </c>
      <c r="C49" s="6">
        <v>472</v>
      </c>
      <c r="D49" s="5">
        <f t="shared" si="2"/>
        <v>17.686690765199184</v>
      </c>
      <c r="E49" s="7"/>
      <c r="F49" s="5">
        <v>26.770066666666672</v>
      </c>
      <c r="G49" s="6">
        <v>515</v>
      </c>
      <c r="H49" s="5">
        <f t="shared" si="3"/>
        <v>19.237905023272258</v>
      </c>
    </row>
    <row r="50" spans="1:8" x14ac:dyDescent="0.15">
      <c r="A50" s="1" t="s">
        <v>72</v>
      </c>
      <c r="B50" s="5">
        <f>'TOTAL SCH per FTE'!B50</f>
        <v>20.73</v>
      </c>
      <c r="C50" s="6">
        <v>255</v>
      </c>
      <c r="D50" s="5">
        <f t="shared" si="2"/>
        <v>12.301013024602026</v>
      </c>
      <c r="E50" s="7"/>
      <c r="F50" s="5">
        <v>23.98</v>
      </c>
      <c r="G50" s="6">
        <v>195</v>
      </c>
      <c r="H50" s="5">
        <f t="shared" si="3"/>
        <v>8.1317764804003332</v>
      </c>
    </row>
    <row r="51" spans="1:8" x14ac:dyDescent="0.15">
      <c r="A51" s="1" t="s">
        <v>74</v>
      </c>
      <c r="B51" s="5">
        <f>'TOTAL SCH per FTE'!B51</f>
        <v>18.553266666666666</v>
      </c>
      <c r="C51" s="6">
        <v>326</v>
      </c>
      <c r="D51" s="5">
        <f t="shared" si="2"/>
        <v>17.571029719833707</v>
      </c>
      <c r="E51" s="7"/>
      <c r="F51" s="5">
        <v>19.053266666666666</v>
      </c>
      <c r="G51" s="6">
        <v>300</v>
      </c>
      <c r="H51" s="5">
        <f t="shared" si="3"/>
        <v>15.745331509207521</v>
      </c>
    </row>
    <row r="52" spans="1:8" x14ac:dyDescent="0.15">
      <c r="A52" s="1" t="s">
        <v>76</v>
      </c>
      <c r="B52" s="5">
        <f>'TOTAL SCH per FTE'!B52</f>
        <v>15.31</v>
      </c>
      <c r="C52" s="6">
        <v>300</v>
      </c>
      <c r="D52" s="5">
        <f t="shared" si="2"/>
        <v>19.595035924232526</v>
      </c>
      <c r="E52" s="7"/>
      <c r="F52" s="5">
        <v>14.393333333333334</v>
      </c>
      <c r="G52" s="6">
        <v>285</v>
      </c>
      <c r="H52" s="5">
        <f t="shared" si="3"/>
        <v>19.800833719314497</v>
      </c>
    </row>
    <row r="53" spans="1:8" x14ac:dyDescent="0.15">
      <c r="A53" s="17" t="s">
        <v>78</v>
      </c>
      <c r="B53" s="18">
        <f>SUM(B46:B52)</f>
        <v>97.07</v>
      </c>
      <c r="C53" s="19">
        <f>SUM(C46:C52)</f>
        <v>2058</v>
      </c>
      <c r="D53" s="18">
        <f>IFERROR(C53/B53,"n/a")</f>
        <v>21.201195013907491</v>
      </c>
      <c r="E53" s="17"/>
      <c r="F53" s="18">
        <f>SUM(F46:F52)</f>
        <v>101.35666666666667</v>
      </c>
      <c r="G53" s="19">
        <f>SUM(G46:G52)</f>
        <v>2165</v>
      </c>
      <c r="H53" s="18">
        <f>IFERROR(G53/F53,"n/a")</f>
        <v>21.360213108823626</v>
      </c>
    </row>
    <row r="54" spans="1:8" x14ac:dyDescent="0.15">
      <c r="A54" s="1"/>
      <c r="B54" s="5"/>
      <c r="C54" s="6"/>
      <c r="D54" s="5"/>
      <c r="E54" s="7"/>
      <c r="F54" s="5"/>
      <c r="G54" s="6"/>
      <c r="H54" s="5"/>
    </row>
    <row r="55" spans="1:8" x14ac:dyDescent="0.15">
      <c r="A55" s="1"/>
      <c r="B55" s="5"/>
      <c r="C55" s="6"/>
      <c r="D55" s="5"/>
      <c r="E55" s="7"/>
      <c r="F55" s="5"/>
      <c r="G55" s="6"/>
      <c r="H55" s="5"/>
    </row>
    <row r="56" spans="1:8" x14ac:dyDescent="0.15">
      <c r="A56" s="15" t="s">
        <v>80</v>
      </c>
      <c r="B56" s="5"/>
      <c r="C56" s="6"/>
      <c r="D56" s="5"/>
      <c r="E56" s="12"/>
      <c r="F56" s="5"/>
      <c r="G56" s="6"/>
      <c r="H56" s="5"/>
    </row>
    <row r="57" spans="1:8" x14ac:dyDescent="0.15">
      <c r="A57" s="1" t="s">
        <v>81</v>
      </c>
      <c r="B57" s="5">
        <f>'TOTAL SCH per FTE'!B57</f>
        <v>17.78</v>
      </c>
      <c r="C57" s="38">
        <v>288</v>
      </c>
      <c r="D57" s="5">
        <f>IFERROR(C57/B57,"n/a")</f>
        <v>16.197975253093361</v>
      </c>
      <c r="E57" s="7"/>
      <c r="F57" s="5">
        <v>18.03</v>
      </c>
      <c r="G57" s="6">
        <v>72</v>
      </c>
      <c r="H57" s="5">
        <f>IFERROR(G57/F57,"n/a")</f>
        <v>3.9933444259567383</v>
      </c>
    </row>
    <row r="58" spans="1:8" x14ac:dyDescent="0.15">
      <c r="A58" s="1" t="s">
        <v>83</v>
      </c>
      <c r="B58" s="5">
        <f>'TOTAL SCH per FTE'!B58</f>
        <v>30.96</v>
      </c>
      <c r="C58" s="38">
        <v>483</v>
      </c>
      <c r="D58" s="5">
        <f>IFERROR(C58/B58,"n/a")</f>
        <v>15.60077519379845</v>
      </c>
      <c r="E58" s="7"/>
      <c r="F58" s="5">
        <v>31.71</v>
      </c>
      <c r="G58" s="6">
        <v>483</v>
      </c>
      <c r="H58" s="5">
        <f t="shared" ref="H58:H61" si="4">IFERROR(G58/F58,"n/a")</f>
        <v>15.231788079470197</v>
      </c>
    </row>
    <row r="59" spans="1:8" x14ac:dyDescent="0.15">
      <c r="A59" s="1" t="s">
        <v>85</v>
      </c>
      <c r="B59" s="5">
        <f>'TOTAL SCH per FTE'!B59</f>
        <v>21</v>
      </c>
      <c r="C59" s="38">
        <v>249</v>
      </c>
      <c r="D59" s="5">
        <f>IFERROR(C59/B59,"n/a")</f>
        <v>11.857142857142858</v>
      </c>
      <c r="E59" s="7"/>
      <c r="F59" s="5">
        <v>19.5</v>
      </c>
      <c r="G59" s="6">
        <v>303</v>
      </c>
      <c r="H59" s="5">
        <f t="shared" si="4"/>
        <v>15.538461538461538</v>
      </c>
    </row>
    <row r="60" spans="1:8" x14ac:dyDescent="0.15">
      <c r="A60" s="1" t="s">
        <v>88</v>
      </c>
      <c r="B60" s="5">
        <f>'TOTAL SCH per FTE'!B60</f>
        <v>7.97</v>
      </c>
      <c r="C60" s="38">
        <v>36</v>
      </c>
      <c r="D60" s="5">
        <f t="shared" ref="D60:D61" si="5">IFERROR(C60/B60,"n/a")</f>
        <v>4.5169385194479297</v>
      </c>
      <c r="E60" s="7"/>
      <c r="F60" s="5">
        <v>8.2199999999999989</v>
      </c>
      <c r="G60" s="6">
        <v>183</v>
      </c>
      <c r="H60" s="5">
        <f t="shared" si="4"/>
        <v>22.262773722627742</v>
      </c>
    </row>
    <row r="61" spans="1:8" x14ac:dyDescent="0.15">
      <c r="A61" s="1" t="s">
        <v>89</v>
      </c>
      <c r="B61" s="6" t="str">
        <f>'TOTAL SCH per FTE'!B61</f>
        <v>-</v>
      </c>
      <c r="C61" s="6">
        <v>0</v>
      </c>
      <c r="D61" s="5" t="str">
        <f t="shared" si="5"/>
        <v>n/a</v>
      </c>
      <c r="E61" s="7"/>
      <c r="F61" s="6" t="s">
        <v>159</v>
      </c>
      <c r="G61" s="6">
        <v>0</v>
      </c>
      <c r="H61" s="5" t="str">
        <f t="shared" si="4"/>
        <v>n/a</v>
      </c>
    </row>
    <row r="62" spans="1:8" x14ac:dyDescent="0.15">
      <c r="A62" s="17" t="s">
        <v>90</v>
      </c>
      <c r="B62" s="18">
        <f>SUM(B57:B61)</f>
        <v>77.710000000000008</v>
      </c>
      <c r="C62" s="40">
        <f>SUM(C57:C61)</f>
        <v>1056</v>
      </c>
      <c r="D62" s="18">
        <f>IFERROR(C62/B62,"n/a")</f>
        <v>13.588984686655513</v>
      </c>
      <c r="E62" s="17"/>
      <c r="F62" s="18">
        <f>SUM(F57:F61)</f>
        <v>77.460000000000008</v>
      </c>
      <c r="G62" s="40">
        <f>SUM(G57:G61)</f>
        <v>1041</v>
      </c>
      <c r="H62" s="18">
        <f>IFERROR(G62/F62,"n/a")</f>
        <v>13.439194422927962</v>
      </c>
    </row>
    <row r="63" spans="1:8" x14ac:dyDescent="0.15">
      <c r="A63" s="1"/>
      <c r="B63" s="5"/>
      <c r="C63" s="6"/>
      <c r="D63" s="5"/>
      <c r="E63" s="7"/>
      <c r="F63" s="5"/>
      <c r="G63" s="6"/>
      <c r="H63" s="5"/>
    </row>
    <row r="64" spans="1:8" x14ac:dyDescent="0.15">
      <c r="A64" s="1"/>
      <c r="B64" s="5"/>
      <c r="C64" s="6"/>
      <c r="D64" s="5"/>
      <c r="E64" s="7"/>
      <c r="F64" s="5"/>
      <c r="G64" s="6"/>
      <c r="H64" s="5"/>
    </row>
    <row r="65" spans="1:8" x14ac:dyDescent="0.15">
      <c r="A65" s="15" t="s">
        <v>93</v>
      </c>
      <c r="B65" s="5"/>
      <c r="C65" s="30"/>
      <c r="D65" s="5"/>
      <c r="E65" s="12"/>
      <c r="F65" s="5"/>
      <c r="G65" s="6"/>
      <c r="H65" s="5"/>
    </row>
    <row r="66" spans="1:8" x14ac:dyDescent="0.15">
      <c r="A66" s="1" t="s">
        <v>94</v>
      </c>
      <c r="B66" s="5">
        <f>'TOTAL SCH per FTE'!B66</f>
        <v>20.289166666666667</v>
      </c>
      <c r="C66" s="38">
        <v>1978</v>
      </c>
      <c r="D66" s="5">
        <f>IFERROR(C66/B66,"n/a")</f>
        <v>97.490450568858591</v>
      </c>
      <c r="E66" s="7"/>
      <c r="F66" s="5">
        <v>16.789166666666667</v>
      </c>
      <c r="G66" s="6">
        <v>1725</v>
      </c>
      <c r="H66" s="5">
        <f>IFERROR(G66/F66,"n/a")</f>
        <v>102.74482553233732</v>
      </c>
    </row>
    <row r="67" spans="1:8" x14ac:dyDescent="0.15">
      <c r="A67" s="1" t="s">
        <v>164</v>
      </c>
      <c r="B67" s="5">
        <f>'TOTAL SCH per FTE'!B67</f>
        <v>9.4933333333333341</v>
      </c>
      <c r="C67" s="38">
        <v>950</v>
      </c>
      <c r="D67" s="5">
        <f t="shared" ref="D67:D69" si="6">IFERROR(C67/B67,"n/a")</f>
        <v>100.07022471910112</v>
      </c>
      <c r="E67" s="7"/>
      <c r="F67" s="5">
        <v>8.9933333333333341</v>
      </c>
      <c r="G67" s="6">
        <v>826</v>
      </c>
      <c r="H67" s="5">
        <f t="shared" ref="H67:H69" si="7">IFERROR(G67/F67,"n/a")</f>
        <v>91.845811712379529</v>
      </c>
    </row>
    <row r="68" spans="1:8" x14ac:dyDescent="0.15">
      <c r="A68" s="1" t="s">
        <v>153</v>
      </c>
      <c r="B68" s="5">
        <f>'TOTAL SCH per FTE'!B68</f>
        <v>49.297499999999999</v>
      </c>
      <c r="C68" s="38">
        <v>1098</v>
      </c>
      <c r="D68" s="5">
        <f t="shared" si="6"/>
        <v>22.272934732998632</v>
      </c>
      <c r="E68" s="7"/>
      <c r="F68" s="5">
        <v>51.547499999999999</v>
      </c>
      <c r="G68" s="6">
        <v>1209</v>
      </c>
      <c r="H68" s="5">
        <f t="shared" si="7"/>
        <v>23.454095736941657</v>
      </c>
    </row>
    <row r="69" spans="1:8" x14ac:dyDescent="0.15">
      <c r="A69" s="1" t="s">
        <v>97</v>
      </c>
      <c r="B69" s="5">
        <f>'TOTAL SCH per FTE'!B69</f>
        <v>28.82</v>
      </c>
      <c r="C69" s="6">
        <v>0</v>
      </c>
      <c r="D69" s="5">
        <f t="shared" si="6"/>
        <v>0</v>
      </c>
      <c r="E69" s="7"/>
      <c r="F69" s="5">
        <v>14.653333333333334</v>
      </c>
      <c r="G69" s="6">
        <v>0</v>
      </c>
      <c r="H69" s="5">
        <f t="shared" si="7"/>
        <v>0</v>
      </c>
    </row>
    <row r="70" spans="1:8" x14ac:dyDescent="0.15">
      <c r="A70" s="17" t="s">
        <v>99</v>
      </c>
      <c r="B70" s="18">
        <f>SUM(B64:B69)</f>
        <v>107.9</v>
      </c>
      <c r="C70" s="40">
        <f>SUM(C64:C69)</f>
        <v>4026</v>
      </c>
      <c r="D70" s="18">
        <f>IFERROR(C70/B70,"n/a")</f>
        <v>37.312326227988876</v>
      </c>
      <c r="E70" s="17"/>
      <c r="F70" s="18">
        <f>SUM(F66:F69)</f>
        <v>91.983333333333334</v>
      </c>
      <c r="G70" s="31">
        <f>SUM(G66:G69)</f>
        <v>3760</v>
      </c>
      <c r="H70" s="18">
        <f>IFERROR(G70/F70,"n/a")</f>
        <v>40.876970465664073</v>
      </c>
    </row>
    <row r="71" spans="1:8" x14ac:dyDescent="0.15">
      <c r="A71" s="1"/>
      <c r="B71" s="5"/>
      <c r="C71" s="6"/>
      <c r="D71" s="5"/>
      <c r="E71" s="7"/>
      <c r="F71" s="5"/>
      <c r="G71" s="6"/>
      <c r="H71" s="5"/>
    </row>
    <row r="72" spans="1:8" x14ac:dyDescent="0.15">
      <c r="A72" s="1"/>
      <c r="B72" s="5"/>
      <c r="C72" s="6"/>
      <c r="D72" s="5"/>
      <c r="E72" s="7"/>
      <c r="F72" s="5"/>
      <c r="G72" s="6"/>
      <c r="H72" s="5"/>
    </row>
    <row r="73" spans="1:8" x14ac:dyDescent="0.15">
      <c r="A73" s="15" t="s">
        <v>101</v>
      </c>
      <c r="B73" s="5"/>
      <c r="C73" s="6"/>
      <c r="D73" s="5"/>
      <c r="E73" s="12"/>
      <c r="F73" s="5"/>
      <c r="G73" s="6"/>
      <c r="H73" s="5"/>
    </row>
    <row r="74" spans="1:8" x14ac:dyDescent="0.15">
      <c r="A74" s="1" t="s">
        <v>165</v>
      </c>
      <c r="B74" s="5">
        <f>'TOTAL SCH per FTE'!B74</f>
        <v>4.5733333333333333</v>
      </c>
      <c r="C74" s="6">
        <v>5</v>
      </c>
      <c r="D74" s="5">
        <f>IFERROR(C74/B74,"n/a")</f>
        <v>1.0932944606413995</v>
      </c>
      <c r="E74" s="7"/>
      <c r="F74" s="5">
        <v>4.49</v>
      </c>
      <c r="G74" s="6">
        <v>9</v>
      </c>
      <c r="H74" s="5">
        <f>IFERROR(G74/F74,"n/a")</f>
        <v>2.0044543429844097</v>
      </c>
    </row>
    <row r="75" spans="1:8" x14ac:dyDescent="0.15">
      <c r="A75" s="1" t="s">
        <v>102</v>
      </c>
      <c r="B75" s="5">
        <f>'TOTAL SCH per FTE'!B75</f>
        <v>3.6666666666666665</v>
      </c>
      <c r="C75" s="6">
        <v>3</v>
      </c>
      <c r="D75" s="5">
        <f>IFERROR(C75/B75,"n/a")</f>
        <v>0.81818181818181823</v>
      </c>
      <c r="E75" s="7"/>
      <c r="F75" s="5">
        <v>1.8333333333333333</v>
      </c>
      <c r="G75" s="6">
        <v>0</v>
      </c>
      <c r="H75" s="5">
        <f>IFERROR(G75/F75,"n/a")</f>
        <v>0</v>
      </c>
    </row>
    <row r="76" spans="1:8" x14ac:dyDescent="0.15">
      <c r="A76" s="1" t="s">
        <v>104</v>
      </c>
      <c r="B76" s="5">
        <f>'TOTAL SCH per FTE'!B76</f>
        <v>9.02</v>
      </c>
      <c r="C76" s="6">
        <v>106</v>
      </c>
      <c r="D76" s="5">
        <f t="shared" ref="D76:D81" si="8">IFERROR(C76/B76,"n/a")</f>
        <v>11.751662971175167</v>
      </c>
      <c r="E76" s="7"/>
      <c r="F76" s="5">
        <v>9.27</v>
      </c>
      <c r="G76" s="6">
        <v>116</v>
      </c>
      <c r="H76" s="5">
        <f t="shared" ref="H76:H82" si="9">IFERROR(G76/F76,"n/a")</f>
        <v>12.513484358144552</v>
      </c>
    </row>
    <row r="77" spans="1:8" x14ac:dyDescent="0.15">
      <c r="A77" s="1" t="s">
        <v>106</v>
      </c>
      <c r="B77" s="5">
        <f>'TOTAL SCH per FTE'!B77</f>
        <v>10.1</v>
      </c>
      <c r="C77" s="6">
        <v>164</v>
      </c>
      <c r="D77" s="5">
        <f t="shared" si="8"/>
        <v>16.237623762376238</v>
      </c>
      <c r="E77" s="7"/>
      <c r="F77" s="5">
        <v>10.1</v>
      </c>
      <c r="G77" s="6">
        <v>127</v>
      </c>
      <c r="H77" s="5">
        <f t="shared" si="9"/>
        <v>12.574257425742575</v>
      </c>
    </row>
    <row r="78" spans="1:8" x14ac:dyDescent="0.15">
      <c r="A78" s="1" t="s">
        <v>108</v>
      </c>
      <c r="B78" s="5">
        <f>'TOTAL SCH per FTE'!B78</f>
        <v>16.753333333333334</v>
      </c>
      <c r="C78" s="6">
        <v>231</v>
      </c>
      <c r="D78" s="5">
        <f t="shared" si="8"/>
        <v>13.788300835654596</v>
      </c>
      <c r="E78" s="7"/>
      <c r="F78" s="5">
        <v>16.753333333333334</v>
      </c>
      <c r="G78" s="6">
        <v>225</v>
      </c>
      <c r="H78" s="5">
        <f t="shared" si="9"/>
        <v>13.43016315161162</v>
      </c>
    </row>
    <row r="79" spans="1:8" x14ac:dyDescent="0.15">
      <c r="A79" s="1" t="s">
        <v>110</v>
      </c>
      <c r="B79" s="5">
        <f>'TOTAL SCH per FTE'!B79</f>
        <v>8.59</v>
      </c>
      <c r="C79" s="6">
        <v>103</v>
      </c>
      <c r="D79" s="5">
        <f t="shared" si="8"/>
        <v>11.990686845168801</v>
      </c>
      <c r="E79" s="7"/>
      <c r="F79" s="5">
        <v>8.84</v>
      </c>
      <c r="G79" s="6">
        <v>115</v>
      </c>
      <c r="H79" s="5">
        <f t="shared" si="9"/>
        <v>13.009049773755656</v>
      </c>
    </row>
    <row r="80" spans="1:8" x14ac:dyDescent="0.15">
      <c r="A80" s="1" t="s">
        <v>112</v>
      </c>
      <c r="B80" s="5">
        <f>'TOTAL SCH per FTE'!B80</f>
        <v>11.406666666666666</v>
      </c>
      <c r="C80" s="6">
        <v>244</v>
      </c>
      <c r="D80" s="5">
        <f t="shared" si="8"/>
        <v>21.390999415546464</v>
      </c>
      <c r="E80" s="7"/>
      <c r="F80" s="5">
        <v>11.906666666666666</v>
      </c>
      <c r="G80" s="6">
        <v>268</v>
      </c>
      <c r="H80" s="5">
        <f t="shared" si="9"/>
        <v>22.508398656215007</v>
      </c>
    </row>
    <row r="81" spans="1:8" x14ac:dyDescent="0.15">
      <c r="A81" s="1" t="s">
        <v>114</v>
      </c>
      <c r="B81" s="5">
        <f>'TOTAL SCH per FTE'!B81</f>
        <v>12.536666666666667</v>
      </c>
      <c r="C81" s="6">
        <v>184</v>
      </c>
      <c r="D81" s="5">
        <f t="shared" si="8"/>
        <v>14.676947620313745</v>
      </c>
      <c r="E81" s="7"/>
      <c r="F81" s="5">
        <v>12.870000000000001</v>
      </c>
      <c r="G81" s="6">
        <v>135</v>
      </c>
      <c r="H81" s="5">
        <f t="shared" si="9"/>
        <v>10.489510489510488</v>
      </c>
    </row>
    <row r="82" spans="1:8" x14ac:dyDescent="0.15">
      <c r="A82" s="1" t="s">
        <v>158</v>
      </c>
      <c r="B82" s="5">
        <f>'TOTAL SCH per FTE'!B82</f>
        <v>0.33</v>
      </c>
      <c r="C82" s="6">
        <v>11</v>
      </c>
      <c r="D82" s="5">
        <f>IFERROR(C82/B82,"n/a")</f>
        <v>33.333333333333329</v>
      </c>
      <c r="E82" s="7"/>
      <c r="F82" s="5">
        <v>0.66666666666666663</v>
      </c>
      <c r="G82" s="6">
        <v>63</v>
      </c>
      <c r="H82" s="5">
        <f t="shared" si="9"/>
        <v>94.5</v>
      </c>
    </row>
    <row r="83" spans="1:8" x14ac:dyDescent="0.15">
      <c r="A83" s="17" t="s">
        <v>117</v>
      </c>
      <c r="B83" s="18">
        <f>SUM(B74:B82)</f>
        <v>76.976666666666659</v>
      </c>
      <c r="C83" s="19">
        <f>SUM(C74:C82)</f>
        <v>1051</v>
      </c>
      <c r="D83" s="18">
        <f>IFERROR(C83/B83,"n/a")</f>
        <v>13.653488069977916</v>
      </c>
      <c r="E83" s="17"/>
      <c r="F83" s="18">
        <f>SUM(F74:F82)</f>
        <v>76.730000000000018</v>
      </c>
      <c r="G83" s="19">
        <f>SUM(G74:G82)</f>
        <v>1058</v>
      </c>
      <c r="H83" s="18">
        <f>IFERROR(G83/F83,"n/a")</f>
        <v>13.788609409618138</v>
      </c>
    </row>
    <row r="84" spans="1:8" x14ac:dyDescent="0.15">
      <c r="A84" s="1"/>
      <c r="B84" s="5"/>
      <c r="C84" s="6"/>
      <c r="D84" s="5"/>
      <c r="E84" s="7"/>
      <c r="F84" s="5"/>
      <c r="G84" s="6"/>
      <c r="H84" s="5"/>
    </row>
    <row r="85" spans="1:8" x14ac:dyDescent="0.15">
      <c r="A85" s="1"/>
      <c r="B85" s="5"/>
      <c r="C85" s="6"/>
      <c r="D85" s="5"/>
      <c r="E85" s="7"/>
      <c r="F85" s="5"/>
      <c r="G85" s="6"/>
      <c r="H85" s="5"/>
    </row>
    <row r="86" spans="1:8" x14ac:dyDescent="0.15">
      <c r="A86" s="17" t="s">
        <v>119</v>
      </c>
      <c r="B86" s="18">
        <f>'TOTAL SCH per FTE'!B86</f>
        <v>42.853333333333332</v>
      </c>
      <c r="C86" s="19">
        <v>576</v>
      </c>
      <c r="D86" s="18">
        <f>IFERROR(C86/B86,"n/a")</f>
        <v>13.4411947728687</v>
      </c>
      <c r="E86" s="17"/>
      <c r="F86" s="18">
        <v>46.269999999999996</v>
      </c>
      <c r="G86" s="19">
        <v>699</v>
      </c>
      <c r="H86" s="18">
        <f>IFERROR(G86/F86,"n/a")</f>
        <v>15.106980765074564</v>
      </c>
    </row>
    <row r="87" spans="1:8" x14ac:dyDescent="0.15">
      <c r="A87" s="22"/>
      <c r="B87" s="23"/>
      <c r="C87" s="24"/>
      <c r="D87" s="23"/>
      <c r="E87" s="25"/>
      <c r="F87" s="23"/>
      <c r="G87" s="24"/>
      <c r="H87" s="23"/>
    </row>
    <row r="88" spans="1:8" x14ac:dyDescent="0.15">
      <c r="A88" s="1"/>
      <c r="B88" s="5"/>
      <c r="C88" s="6"/>
      <c r="D88" s="5"/>
      <c r="E88" s="7"/>
      <c r="F88" s="5"/>
      <c r="G88" s="6"/>
      <c r="H88" s="5"/>
    </row>
    <row r="89" spans="1:8" x14ac:dyDescent="0.15">
      <c r="A89" s="17" t="s">
        <v>121</v>
      </c>
      <c r="B89" s="18">
        <f>'TOTAL SCH per FTE'!B89</f>
        <v>30.768333333333331</v>
      </c>
      <c r="C89" s="19">
        <v>6051</v>
      </c>
      <c r="D89" s="18">
        <f>IFERROR(C89/B89,"n/a")</f>
        <v>196.66323601105034</v>
      </c>
      <c r="E89" s="17"/>
      <c r="F89" s="18">
        <v>33.351666666666667</v>
      </c>
      <c r="G89" s="19">
        <v>5796</v>
      </c>
      <c r="H89" s="18">
        <f>IFERROR(G89/F89,"n/a")</f>
        <v>173.78441856978662</v>
      </c>
    </row>
    <row r="90" spans="1:8" x14ac:dyDescent="0.15">
      <c r="A90" s="1"/>
      <c r="B90" s="5"/>
      <c r="C90" s="6"/>
      <c r="D90" s="5"/>
      <c r="E90" s="7"/>
      <c r="F90" s="5"/>
      <c r="G90" s="6"/>
      <c r="H90" s="5"/>
    </row>
    <row r="91" spans="1:8" x14ac:dyDescent="0.15">
      <c r="A91" s="1"/>
      <c r="B91" s="5"/>
      <c r="C91" s="6"/>
      <c r="D91" s="5"/>
      <c r="E91" s="7"/>
      <c r="F91" s="5"/>
      <c r="G91" s="6"/>
      <c r="H91" s="5"/>
    </row>
    <row r="92" spans="1:8" x14ac:dyDescent="0.15">
      <c r="A92" s="15" t="s">
        <v>123</v>
      </c>
      <c r="B92" s="5"/>
      <c r="C92" s="6"/>
      <c r="D92" s="5"/>
      <c r="E92" s="12"/>
      <c r="F92" s="5"/>
      <c r="G92" s="6"/>
      <c r="H92" s="5"/>
    </row>
    <row r="93" spans="1:8" x14ac:dyDescent="0.15">
      <c r="A93" s="1" t="s">
        <v>151</v>
      </c>
      <c r="B93" s="5">
        <f>'TOTAL SCH per FTE'!B93</f>
        <v>16.329999999999998</v>
      </c>
      <c r="C93" s="6">
        <v>375</v>
      </c>
      <c r="D93" s="5">
        <f>IFERROR(C93/B93,"n/a")</f>
        <v>22.963870177587264</v>
      </c>
      <c r="E93" s="7"/>
      <c r="F93" s="5">
        <v>16.079999999999998</v>
      </c>
      <c r="G93" s="6">
        <v>420</v>
      </c>
      <c r="H93" s="5">
        <f>IFERROR(G93/F93,"n/a")</f>
        <v>26.119402985074629</v>
      </c>
    </row>
    <row r="94" spans="1:8" x14ac:dyDescent="0.15">
      <c r="A94" s="1" t="s">
        <v>150</v>
      </c>
      <c r="B94" s="5">
        <f>'TOTAL SCH per FTE'!B94</f>
        <v>4.7099999999999991</v>
      </c>
      <c r="C94" s="6">
        <v>486</v>
      </c>
      <c r="D94" s="5">
        <f t="shared" ref="D94:D96" si="10">IFERROR(C94/B94,"n/a")</f>
        <v>103.18471337579619</v>
      </c>
      <c r="E94" s="7"/>
      <c r="F94" s="5">
        <v>4.7099999999999991</v>
      </c>
      <c r="G94" s="6">
        <v>517</v>
      </c>
      <c r="H94" s="5">
        <f t="shared" ref="H94:H96" si="11">IFERROR(G94/F94,"n/a")</f>
        <v>109.76645435244164</v>
      </c>
    </row>
    <row r="95" spans="1:8" x14ac:dyDescent="0.15">
      <c r="A95" s="1" t="s">
        <v>126</v>
      </c>
      <c r="B95" s="5">
        <f>'TOTAL SCH per FTE'!B95</f>
        <v>7.12</v>
      </c>
      <c r="C95" s="6">
        <v>163</v>
      </c>
      <c r="D95" s="5">
        <f t="shared" si="10"/>
        <v>22.893258426966291</v>
      </c>
      <c r="E95" s="7"/>
      <c r="F95" s="5">
        <v>7.37</v>
      </c>
      <c r="G95" s="6">
        <v>320</v>
      </c>
      <c r="H95" s="5">
        <f t="shared" si="11"/>
        <v>43.419267299864316</v>
      </c>
    </row>
    <row r="96" spans="1:8" x14ac:dyDescent="0.15">
      <c r="A96" s="1" t="s">
        <v>128</v>
      </c>
      <c r="B96" s="5">
        <f>'TOTAL SCH per FTE'!B96</f>
        <v>24.536666666666676</v>
      </c>
      <c r="C96" s="6">
        <v>5341</v>
      </c>
      <c r="D96" s="5">
        <f t="shared" si="10"/>
        <v>217.67422904496664</v>
      </c>
      <c r="E96" s="7"/>
      <c r="F96" s="5">
        <v>23.870000000000008</v>
      </c>
      <c r="G96" s="6">
        <v>4950</v>
      </c>
      <c r="H96" s="5">
        <f t="shared" si="11"/>
        <v>207.37327188940085</v>
      </c>
    </row>
    <row r="97" spans="1:8" x14ac:dyDescent="0.15">
      <c r="A97" s="17" t="s">
        <v>130</v>
      </c>
      <c r="B97" s="18">
        <f>SUM(B93:B96)</f>
        <v>52.696666666666673</v>
      </c>
      <c r="C97" s="19">
        <f>SUM(C93:C96)</f>
        <v>6365</v>
      </c>
      <c r="D97" s="18">
        <f>IFERROR(C97/B97,"n/a")</f>
        <v>120.78562843949648</v>
      </c>
      <c r="E97" s="17"/>
      <c r="F97" s="18">
        <f>SUM(F93:F96)</f>
        <v>52.030000000000008</v>
      </c>
      <c r="G97" s="19">
        <f>SUM(G93:G96)</f>
        <v>6207</v>
      </c>
      <c r="H97" s="18">
        <f>IFERROR(G97/F97,"n/a")</f>
        <v>119.29655967710934</v>
      </c>
    </row>
    <row r="98" spans="1:8" x14ac:dyDescent="0.15">
      <c r="A98" s="1"/>
      <c r="B98" s="5"/>
      <c r="C98" s="6"/>
      <c r="D98" s="5"/>
      <c r="E98" s="7"/>
      <c r="F98" s="5"/>
      <c r="G98" s="6"/>
      <c r="H98" s="5"/>
    </row>
    <row r="99" spans="1:8" x14ac:dyDescent="0.15">
      <c r="A99" s="1"/>
      <c r="B99" s="5"/>
      <c r="C99" s="6"/>
      <c r="D99" s="5"/>
      <c r="E99" s="7"/>
      <c r="F99" s="5"/>
      <c r="G99" s="6"/>
      <c r="H99" s="5"/>
    </row>
    <row r="100" spans="1:8" x14ac:dyDescent="0.15">
      <c r="A100" s="15" t="s">
        <v>132</v>
      </c>
      <c r="B100" s="5"/>
      <c r="C100" s="6"/>
      <c r="D100" s="5"/>
      <c r="E100" s="12"/>
      <c r="F100" s="5"/>
      <c r="G100" s="6"/>
      <c r="H100" s="5"/>
    </row>
    <row r="101" spans="1:8" x14ac:dyDescent="0.15">
      <c r="A101" s="1" t="s">
        <v>133</v>
      </c>
      <c r="B101" s="35">
        <f>'TOTAL SCH per FTE'!B101</f>
        <v>2.34</v>
      </c>
      <c r="C101" s="6">
        <v>0</v>
      </c>
      <c r="D101" s="5">
        <f>IFERROR(C101/B101,"n/a")</f>
        <v>0</v>
      </c>
      <c r="E101" s="7"/>
      <c r="F101" s="5">
        <v>2.34</v>
      </c>
      <c r="G101" s="6">
        <v>0</v>
      </c>
      <c r="H101" s="5">
        <f>IFERROR(G101/F101,"n/a")</f>
        <v>0</v>
      </c>
    </row>
    <row r="102" spans="1:8" x14ac:dyDescent="0.15">
      <c r="A102" s="1" t="s">
        <v>135</v>
      </c>
      <c r="B102" s="5">
        <f>'TOTAL SCH per FTE'!B102</f>
        <v>3.6566666666666663</v>
      </c>
      <c r="C102" s="6">
        <v>0</v>
      </c>
      <c r="D102" s="5">
        <f t="shared" ref="D102:D108" si="12">IFERROR(C102/B102,"n/a")</f>
        <v>0</v>
      </c>
      <c r="E102" s="7"/>
      <c r="F102" s="5">
        <v>3.99</v>
      </c>
      <c r="G102" s="6">
        <v>0</v>
      </c>
      <c r="H102" s="5">
        <f t="shared" ref="H102:H108" si="13">IFERROR(G102/F102,"n/a")</f>
        <v>0</v>
      </c>
    </row>
    <row r="103" spans="1:8" x14ac:dyDescent="0.15">
      <c r="A103" s="1" t="s">
        <v>137</v>
      </c>
      <c r="B103" s="5">
        <f>'TOTAL SCH per FTE'!B103</f>
        <v>4.7699999999999996</v>
      </c>
      <c r="C103" s="6">
        <v>0</v>
      </c>
      <c r="D103" s="5">
        <f t="shared" si="12"/>
        <v>0</v>
      </c>
      <c r="E103" s="7"/>
      <c r="F103" s="5">
        <v>4.2699999999999996</v>
      </c>
      <c r="G103" s="6">
        <v>0</v>
      </c>
      <c r="H103" s="5">
        <f t="shared" si="13"/>
        <v>0</v>
      </c>
    </row>
    <row r="104" spans="1:8" x14ac:dyDescent="0.15">
      <c r="A104" s="1" t="s">
        <v>139</v>
      </c>
      <c r="B104" s="5">
        <f>'TOTAL SCH per FTE'!B104</f>
        <v>0.75</v>
      </c>
      <c r="C104" s="6">
        <v>0</v>
      </c>
      <c r="D104" s="5">
        <f t="shared" si="12"/>
        <v>0</v>
      </c>
      <c r="E104" s="7"/>
      <c r="F104" s="5">
        <v>0.16666666666666666</v>
      </c>
      <c r="G104" s="6">
        <v>0</v>
      </c>
      <c r="H104" s="5">
        <f t="shared" si="13"/>
        <v>0</v>
      </c>
    </row>
    <row r="105" spans="1:8" x14ac:dyDescent="0.15">
      <c r="A105" s="1" t="s">
        <v>152</v>
      </c>
      <c r="B105" s="5">
        <f>'TOTAL SCH per FTE'!B105</f>
        <v>0.5</v>
      </c>
      <c r="C105" s="6">
        <v>0</v>
      </c>
      <c r="D105" s="5">
        <f t="shared" si="12"/>
        <v>0</v>
      </c>
      <c r="E105" s="7"/>
      <c r="F105" s="5">
        <v>1</v>
      </c>
      <c r="G105" s="6">
        <v>0</v>
      </c>
      <c r="H105" s="5">
        <f t="shared" si="13"/>
        <v>0</v>
      </c>
    </row>
    <row r="106" spans="1:8" x14ac:dyDescent="0.15">
      <c r="A106" s="1" t="s">
        <v>167</v>
      </c>
      <c r="B106" s="5">
        <v>0</v>
      </c>
      <c r="C106" s="6" t="s">
        <v>159</v>
      </c>
      <c r="D106" s="5" t="str">
        <f t="shared" si="12"/>
        <v>n/a</v>
      </c>
      <c r="E106" s="7"/>
      <c r="F106" s="5">
        <v>8.3333333333333329E-2</v>
      </c>
      <c r="G106" s="6">
        <v>10</v>
      </c>
      <c r="H106" s="5">
        <f t="shared" si="13"/>
        <v>120</v>
      </c>
    </row>
    <row r="107" spans="1:8" x14ac:dyDescent="0.15">
      <c r="A107" s="1" t="s">
        <v>154</v>
      </c>
      <c r="B107" s="5">
        <f>'TOTAL SCH per FTE'!B107</f>
        <v>0.03</v>
      </c>
      <c r="C107" s="6">
        <v>0</v>
      </c>
      <c r="D107" s="5">
        <f t="shared" si="12"/>
        <v>0</v>
      </c>
      <c r="E107" s="7"/>
      <c r="F107" s="5">
        <v>0.03</v>
      </c>
      <c r="G107" s="6">
        <v>0</v>
      </c>
      <c r="H107" s="5">
        <f t="shared" si="13"/>
        <v>0</v>
      </c>
    </row>
    <row r="108" spans="1:8" x14ac:dyDescent="0.15">
      <c r="A108" s="1" t="s">
        <v>155</v>
      </c>
      <c r="B108" s="5">
        <f>'TOTAL SCH per FTE'!B108</f>
        <v>14.82</v>
      </c>
      <c r="C108" s="6">
        <v>0</v>
      </c>
      <c r="D108" s="5">
        <f t="shared" si="12"/>
        <v>0</v>
      </c>
      <c r="E108" s="7"/>
      <c r="F108" s="5">
        <v>14.82</v>
      </c>
      <c r="G108" s="6">
        <v>0</v>
      </c>
      <c r="H108" s="5">
        <f t="shared" si="13"/>
        <v>0</v>
      </c>
    </row>
    <row r="109" spans="1:8" x14ac:dyDescent="0.15">
      <c r="A109" s="17" t="s">
        <v>142</v>
      </c>
      <c r="B109" s="18">
        <f>SUM(B101:B108)</f>
        <v>26.866666666666667</v>
      </c>
      <c r="C109" s="19">
        <f>SUM(C101:C108)</f>
        <v>0</v>
      </c>
      <c r="D109" s="18">
        <f>IFERROR(C109/B109,"n/a")</f>
        <v>0</v>
      </c>
      <c r="E109" s="17"/>
      <c r="F109" s="18">
        <f>SUM(F101:F108)</f>
        <v>26.7</v>
      </c>
      <c r="G109" s="19">
        <f>SUM(G101:G108)</f>
        <v>10</v>
      </c>
      <c r="H109" s="18">
        <f>IFERROR(G109/F109,"n/a")</f>
        <v>0.37453183520599254</v>
      </c>
    </row>
    <row r="110" spans="1:8" x14ac:dyDescent="0.15">
      <c r="A110" s="1"/>
      <c r="B110" s="5"/>
      <c r="C110" s="6"/>
      <c r="D110" s="5"/>
      <c r="E110" s="7"/>
      <c r="F110" s="23"/>
      <c r="G110" s="6"/>
      <c r="H110" s="5"/>
    </row>
    <row r="111" spans="1:8" x14ac:dyDescent="0.15">
      <c r="A111" s="1"/>
      <c r="B111" s="5"/>
      <c r="C111" s="6"/>
      <c r="D111" s="5"/>
      <c r="E111" s="7"/>
      <c r="F111" s="5"/>
      <c r="G111" s="6"/>
      <c r="H111" s="5"/>
    </row>
    <row r="112" spans="1:8" x14ac:dyDescent="0.15">
      <c r="A112" s="17" t="s">
        <v>145</v>
      </c>
      <c r="B112" s="36">
        <f>B109+B97+B89+B86+B83+B70+B62+B53+B42+B39</f>
        <v>1103.2609</v>
      </c>
      <c r="C112" s="19">
        <f>C109+C97+C89+C86+C83+C70+C62+C53+C42+C39</f>
        <v>29557</v>
      </c>
      <c r="D112" s="18">
        <f>IFERROR(C112/B112,"n/a")</f>
        <v>26.790580541737679</v>
      </c>
      <c r="E112" s="17"/>
      <c r="F112" s="36">
        <f>F109+F97+F89+F86+F83+F70+F62+F53+F42+F39</f>
        <v>1085.0509</v>
      </c>
      <c r="G112" s="19">
        <f>G109+G97+G89+G86+G83+G70+G62+G53+G42+G39</f>
        <v>28004</v>
      </c>
      <c r="H112" s="18">
        <f>IFERROR(G112/F112,"n/a")</f>
        <v>25.808927489023787</v>
      </c>
    </row>
  </sheetData>
  <sheetProtection algorithmName="SHA-512" hashValue="khoYCCrExFmTByE9Sav/4JOY8NxiuSYKr9puXWGTpoptErWsPzcovtZFNcqK8K0ccjiRCT6GD/WQn98UB8TDrQ==" saltValue="6/iWIFzY/Elx5d4nFyvByQ==" spinCount="100000" sheet="1" objects="1" scenarios="1"/>
  <mergeCells count="6">
    <mergeCell ref="A1:H1"/>
    <mergeCell ref="A2:H2"/>
    <mergeCell ref="A3:H3"/>
    <mergeCell ref="A4:H4"/>
    <mergeCell ref="B7:D7"/>
    <mergeCell ref="F7:H7"/>
  </mergeCells>
  <conditionalFormatting sqref="A75:C75 A101:A103 E13:E35 E75 E101:E103 E93:E94 E107:E108 A107:A108 A93:D96 A12:A35 G107:G108 G93:G94 G101:G103 G75 G12:G35 C32:C34 C13:C30 C12:E12 C107:C108 C101:C103">
    <cfRule type="expression" dxfId="64" priority="79">
      <formula>MOD(ROW(),2)=0</formula>
    </cfRule>
  </conditionalFormatting>
  <conditionalFormatting sqref="G48:G52 E48:E52 A48:C52">
    <cfRule type="expression" dxfId="63" priority="78">
      <formula>MOD(ROW(),2)=0</formula>
    </cfRule>
  </conditionalFormatting>
  <conditionalFormatting sqref="E57:E61 G57:G61 A57:A61">
    <cfRule type="expression" dxfId="62" priority="77">
      <formula>MOD(ROW(),2)=0</formula>
    </cfRule>
  </conditionalFormatting>
  <conditionalFormatting sqref="A66:B69 E66:E69 G66:G69">
    <cfRule type="expression" dxfId="61" priority="76">
      <formula>MOD(ROW(),2)=0</formula>
    </cfRule>
  </conditionalFormatting>
  <conditionalFormatting sqref="A76:C82 E76:E82 G76:G82">
    <cfRule type="expression" dxfId="60" priority="75">
      <formula>MOD(ROW(),2)=0</formula>
    </cfRule>
  </conditionalFormatting>
  <conditionalFormatting sqref="E95:E96 G95:G96">
    <cfRule type="expression" dxfId="59" priority="74">
      <formula>MOD(ROW(),2)=0</formula>
    </cfRule>
  </conditionalFormatting>
  <conditionalFormatting sqref="C57:C60">
    <cfRule type="expression" dxfId="58" priority="73">
      <formula>MOD(ROW(),2)=0</formula>
    </cfRule>
  </conditionalFormatting>
  <conditionalFormatting sqref="C66:C68">
    <cfRule type="expression" dxfId="57" priority="72">
      <formula>MOD(ROW(),2)=0</formula>
    </cfRule>
  </conditionalFormatting>
  <conditionalFormatting sqref="D48:D52">
    <cfRule type="expression" dxfId="56" priority="71">
      <formula>MOD(ROW(),2)=0</formula>
    </cfRule>
  </conditionalFormatting>
  <conditionalFormatting sqref="D57:D61">
    <cfRule type="expression" dxfId="55" priority="70">
      <formula>MOD(ROW(),2)=0</formula>
    </cfRule>
  </conditionalFormatting>
  <conditionalFormatting sqref="D66:D69">
    <cfRule type="expression" dxfId="54" priority="69">
      <formula>MOD(ROW(),2)=0</formula>
    </cfRule>
  </conditionalFormatting>
  <conditionalFormatting sqref="D101:D105 D107:D108">
    <cfRule type="expression" dxfId="53" priority="67">
      <formula>MOD(ROW(),2)=0</formula>
    </cfRule>
  </conditionalFormatting>
  <conditionalFormatting sqref="D75:D82">
    <cfRule type="expression" dxfId="52" priority="68">
      <formula>MOD(ROW(),2)=0</formula>
    </cfRule>
  </conditionalFormatting>
  <conditionalFormatting sqref="E104:E105 A104:A105 G104:G105 C104:C105">
    <cfRule type="expression" dxfId="51" priority="66">
      <formula>MOD(ROW(),2)=0</formula>
    </cfRule>
  </conditionalFormatting>
  <conditionalFormatting sqref="D13:D35 D37">
    <cfRule type="expression" dxfId="50" priority="65">
      <formula>MOD(ROW(),2)=0</formula>
    </cfRule>
  </conditionalFormatting>
  <conditionalFormatting sqref="H12 H93:H96">
    <cfRule type="expression" dxfId="49" priority="64">
      <formula>MOD(ROW(),2)=0</formula>
    </cfRule>
  </conditionalFormatting>
  <conditionalFormatting sqref="H48:H52">
    <cfRule type="expression" dxfId="48" priority="63">
      <formula>MOD(ROW(),2)=0</formula>
    </cfRule>
  </conditionalFormatting>
  <conditionalFormatting sqref="H57:H61">
    <cfRule type="expression" dxfId="47" priority="62">
      <formula>MOD(ROW(),2)=0</formula>
    </cfRule>
  </conditionalFormatting>
  <conditionalFormatting sqref="H66:H69">
    <cfRule type="expression" dxfId="46" priority="61">
      <formula>MOD(ROW(),2)=0</formula>
    </cfRule>
  </conditionalFormatting>
  <conditionalFormatting sqref="H101:H105 H107:H108">
    <cfRule type="expression" dxfId="45" priority="59">
      <formula>MOD(ROW(),2)=0</formula>
    </cfRule>
  </conditionalFormatting>
  <conditionalFormatting sqref="H75:H82">
    <cfRule type="expression" dxfId="44" priority="60">
      <formula>MOD(ROW(),2)=0</formula>
    </cfRule>
  </conditionalFormatting>
  <conditionalFormatting sqref="H13:H35 H37">
    <cfRule type="expression" dxfId="43" priority="58">
      <formula>MOD(ROW(),2)=0</formula>
    </cfRule>
  </conditionalFormatting>
  <conditionalFormatting sqref="C31">
    <cfRule type="expression" dxfId="42" priority="56">
      <formula>MOD(ROW(),2)=0</formula>
    </cfRule>
  </conditionalFormatting>
  <conditionalFormatting sqref="C35">
    <cfRule type="expression" dxfId="41" priority="55">
      <formula>MOD(ROW(),2)=0</formula>
    </cfRule>
  </conditionalFormatting>
  <conditionalFormatting sqref="A36:C36 E36 G36">
    <cfRule type="expression" dxfId="40" priority="54">
      <formula>MOD(ROW(),2)=0</formula>
    </cfRule>
  </conditionalFormatting>
  <conditionalFormatting sqref="D36">
    <cfRule type="expression" dxfId="39" priority="53">
      <formula>MOD(ROW(),2)=0</formula>
    </cfRule>
  </conditionalFormatting>
  <conditionalFormatting sqref="H36">
    <cfRule type="expression" dxfId="38" priority="52">
      <formula>MOD(ROW(),2)=0</formula>
    </cfRule>
  </conditionalFormatting>
  <conditionalFormatting sqref="E38 A38 G38 C38">
    <cfRule type="expression" dxfId="37" priority="51">
      <formula>MOD(ROW(),2)=0</formula>
    </cfRule>
  </conditionalFormatting>
  <conditionalFormatting sqref="D38">
    <cfRule type="expression" dxfId="36" priority="50">
      <formula>MOD(ROW(),2)=0</formula>
    </cfRule>
  </conditionalFormatting>
  <conditionalFormatting sqref="H38">
    <cfRule type="expression" dxfId="35" priority="49">
      <formula>MOD(ROW(),2)=0</formula>
    </cfRule>
  </conditionalFormatting>
  <conditionalFormatting sqref="G37">
    <cfRule type="expression" dxfId="34" priority="48">
      <formula>MOD(ROW(),2)=0</formula>
    </cfRule>
  </conditionalFormatting>
  <conditionalFormatting sqref="F12:F35 F75 F101:F103 F93:F94 F107:F108">
    <cfRule type="expression" dxfId="33" priority="38">
      <formula>MOD(ROW(),2)=0</formula>
    </cfRule>
  </conditionalFormatting>
  <conditionalFormatting sqref="F48:F52">
    <cfRule type="expression" dxfId="32" priority="37">
      <formula>MOD(ROW(),2)=0</formula>
    </cfRule>
  </conditionalFormatting>
  <conditionalFormatting sqref="F57:F60">
    <cfRule type="expression" dxfId="31" priority="36">
      <formula>MOD(ROW(),2)=0</formula>
    </cfRule>
  </conditionalFormatting>
  <conditionalFormatting sqref="F66:F69">
    <cfRule type="expression" dxfId="30" priority="35">
      <formula>MOD(ROW(),2)=0</formula>
    </cfRule>
  </conditionalFormatting>
  <conditionalFormatting sqref="F76:F82">
    <cfRule type="expression" dxfId="29" priority="34">
      <formula>MOD(ROW(),2)=0</formula>
    </cfRule>
  </conditionalFormatting>
  <conditionalFormatting sqref="F95:F96">
    <cfRule type="expression" dxfId="28" priority="33">
      <formula>MOD(ROW(),2)=0</formula>
    </cfRule>
  </conditionalFormatting>
  <conditionalFormatting sqref="F104:F105">
    <cfRule type="expression" dxfId="27" priority="32">
      <formula>MOD(ROW(),2)=0</formula>
    </cfRule>
  </conditionalFormatting>
  <conditionalFormatting sqref="F38">
    <cfRule type="expression" dxfId="26" priority="31">
      <formula>MOD(ROW(),2)=0</formula>
    </cfRule>
  </conditionalFormatting>
  <conditionalFormatting sqref="F36">
    <cfRule type="expression" dxfId="25" priority="30">
      <formula>MOD(ROW(),2)=0</formula>
    </cfRule>
  </conditionalFormatting>
  <conditionalFormatting sqref="B12:B35">
    <cfRule type="expression" dxfId="24" priority="28">
      <formula>MOD(ROW(),2)=0</formula>
    </cfRule>
  </conditionalFormatting>
  <conditionalFormatting sqref="B38">
    <cfRule type="expression" dxfId="23" priority="27">
      <formula>MOD(ROW(),2)=0</formula>
    </cfRule>
  </conditionalFormatting>
  <conditionalFormatting sqref="B57:B60">
    <cfRule type="expression" dxfId="22" priority="26">
      <formula>MOD(ROW(),2)=0</formula>
    </cfRule>
  </conditionalFormatting>
  <conditionalFormatting sqref="B60">
    <cfRule type="expression" dxfId="21" priority="25">
      <formula>MOD(ROW(),2)=0</formula>
    </cfRule>
  </conditionalFormatting>
  <conditionalFormatting sqref="B101:B103 B107:B108">
    <cfRule type="expression" dxfId="20" priority="24">
      <formula>MOD(ROW(),2)=0</formula>
    </cfRule>
  </conditionalFormatting>
  <conditionalFormatting sqref="B104:B105">
    <cfRule type="expression" dxfId="19" priority="23">
      <formula>MOD(ROW(),2)=0</formula>
    </cfRule>
  </conditionalFormatting>
  <conditionalFormatting sqref="C61">
    <cfRule type="expression" dxfId="18" priority="22">
      <formula>MOD(ROW(),2)=0</formula>
    </cfRule>
  </conditionalFormatting>
  <conditionalFormatting sqref="B61">
    <cfRule type="expression" dxfId="17" priority="21">
      <formula>MOD(ROW(),2)=0</formula>
    </cfRule>
  </conditionalFormatting>
  <conditionalFormatting sqref="F61">
    <cfRule type="expression" dxfId="16" priority="20">
      <formula>MOD(ROW(),2)=0</formula>
    </cfRule>
  </conditionalFormatting>
  <conditionalFormatting sqref="C69">
    <cfRule type="expression" dxfId="15" priority="16">
      <formula>MOD(ROW(),2)=0</formula>
    </cfRule>
  </conditionalFormatting>
  <conditionalFormatting sqref="A47:C47 E47 G47">
    <cfRule type="expression" dxfId="14" priority="15">
      <formula>MOD(ROW(),2)=0</formula>
    </cfRule>
  </conditionalFormatting>
  <conditionalFormatting sqref="D47">
    <cfRule type="expression" dxfId="13" priority="14">
      <formula>MOD(ROW(),2)=0</formula>
    </cfRule>
  </conditionalFormatting>
  <conditionalFormatting sqref="H47">
    <cfRule type="expression" dxfId="12" priority="13">
      <formula>MOD(ROW(),2)=0</formula>
    </cfRule>
  </conditionalFormatting>
  <conditionalFormatting sqref="F47">
    <cfRule type="expression" dxfId="11" priority="12">
      <formula>MOD(ROW(),2)=0</formula>
    </cfRule>
  </conditionalFormatting>
  <conditionalFormatting sqref="A46:C46 E46:G46">
    <cfRule type="expression" dxfId="10" priority="11">
      <formula>MOD(ROW(),2)=0</formula>
    </cfRule>
  </conditionalFormatting>
  <conditionalFormatting sqref="D46">
    <cfRule type="expression" dxfId="9" priority="10">
      <formula>MOD(ROW(),2)=0</formula>
    </cfRule>
  </conditionalFormatting>
  <conditionalFormatting sqref="H46">
    <cfRule type="expression" dxfId="8" priority="9">
      <formula>MOD(ROW(),2)=0</formula>
    </cfRule>
  </conditionalFormatting>
  <conditionalFormatting sqref="A106">
    <cfRule type="expression" dxfId="7" priority="8">
      <formula>MOD(ROW(),2)=0</formula>
    </cfRule>
  </conditionalFormatting>
  <conditionalFormatting sqref="B106:C106 E106:G106">
    <cfRule type="expression" dxfId="6" priority="7">
      <formula>MOD(ROW(),2)=0</formula>
    </cfRule>
  </conditionalFormatting>
  <conditionalFormatting sqref="D106">
    <cfRule type="expression" dxfId="5" priority="6">
      <formula>MOD(ROW(),2)=0</formula>
    </cfRule>
  </conditionalFormatting>
  <conditionalFormatting sqref="H106">
    <cfRule type="expression" dxfId="4" priority="5">
      <formula>MOD(ROW(),2)=0</formula>
    </cfRule>
  </conditionalFormatting>
  <conditionalFormatting sqref="A74:C74 E74 G74">
    <cfRule type="expression" dxfId="3" priority="4">
      <formula>MOD(ROW(),2)=0</formula>
    </cfRule>
  </conditionalFormatting>
  <conditionalFormatting sqref="D74">
    <cfRule type="expression" dxfId="2" priority="3">
      <formula>MOD(ROW(),2)=0</formula>
    </cfRule>
  </conditionalFormatting>
  <conditionalFormatting sqref="H74">
    <cfRule type="expression" dxfId="1" priority="2">
      <formula>MOD(ROW(),2)=0</formula>
    </cfRule>
  </conditionalFormatting>
  <conditionalFormatting sqref="F74">
    <cfRule type="expression" dxfId="0" priority="1">
      <formula>MOD(ROW(),2)=0</formula>
    </cfRule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SCH per FTE</vt:lpstr>
      <vt:lpstr>Ugrad SCH per FTE</vt:lpstr>
      <vt:lpstr>GRAD SCH per FTE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Harrington</dc:creator>
  <cp:lastModifiedBy>Ed Stuart</cp:lastModifiedBy>
  <cp:lastPrinted>2019-06-17T14:50:04Z</cp:lastPrinted>
  <dcterms:created xsi:type="dcterms:W3CDTF">2016-06-20T18:50:01Z</dcterms:created>
  <dcterms:modified xsi:type="dcterms:W3CDTF">2020-06-16T16:59:13Z</dcterms:modified>
</cp:coreProperties>
</file>