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985" windowHeight="11745" activeTab="0"/>
  </bookViews>
  <sheets>
    <sheet name="Degrees Granted" sheetId="1" r:id="rId1"/>
  </sheets>
  <definedNames>
    <definedName name="_xlnm.Print_Titles" localSheetId="0">'Degrees Granted'!$1:$6</definedName>
  </definedNames>
  <calcPr fullCalcOnLoad="1"/>
</workbook>
</file>

<file path=xl/sharedStrings.xml><?xml version="1.0" encoding="utf-8"?>
<sst xmlns="http://schemas.openxmlformats.org/spreadsheetml/2006/main" count="143" uniqueCount="92">
  <si>
    <t>2007-08</t>
  </si>
  <si>
    <t>Grand Total</t>
  </si>
  <si>
    <t>Accountancy</t>
  </si>
  <si>
    <t>Bachelor of Accountancy</t>
  </si>
  <si>
    <t>Applied Sciences</t>
  </si>
  <si>
    <t>Communication Sciences &amp; Disorders</t>
  </si>
  <si>
    <t>Bachelor of Arts</t>
  </si>
  <si>
    <t>Bachelor of Science</t>
  </si>
  <si>
    <t>BS in Family and Consumer Sciences</t>
  </si>
  <si>
    <t>BA in Park and Recreation Management</t>
  </si>
  <si>
    <t>Bachelor of Arts in Leisure Management</t>
  </si>
  <si>
    <t>Bachelor of Science in Exercise Science</t>
  </si>
  <si>
    <t>Legal Studies</t>
  </si>
  <si>
    <t>Bachelor of Court Reporting</t>
  </si>
  <si>
    <t>Bachelor of Paralegal Studies</t>
  </si>
  <si>
    <t>Bachelor of Science in Criminal Justice</t>
  </si>
  <si>
    <t>Social Work</t>
  </si>
  <si>
    <t>Bachelor of Social Work</t>
  </si>
  <si>
    <t>Business</t>
  </si>
  <si>
    <t>Business Studies</t>
  </si>
  <si>
    <t>Bachelor of Business Administration</t>
  </si>
  <si>
    <t>Economics</t>
  </si>
  <si>
    <t>Finance</t>
  </si>
  <si>
    <t>Management</t>
  </si>
  <si>
    <t>Marketing</t>
  </si>
  <si>
    <t>MIS/POM</t>
  </si>
  <si>
    <t>Education</t>
  </si>
  <si>
    <t>Curriculum &amp; Instruction</t>
  </si>
  <si>
    <t>Bachelor of Arts in Education</t>
  </si>
  <si>
    <t>Engineering</t>
  </si>
  <si>
    <t>Chemical Engineering</t>
  </si>
  <si>
    <t>B.S. in Chemical Engineering</t>
  </si>
  <si>
    <t>Civil Engineering</t>
  </si>
  <si>
    <t>B.S. in Civil Engineering</t>
  </si>
  <si>
    <t>Computer &amp; Information Science</t>
  </si>
  <si>
    <t>B.S. in Computer Science</t>
  </si>
  <si>
    <t>Electrical Engineering</t>
  </si>
  <si>
    <t>B.S. in Electrical Engineering</t>
  </si>
  <si>
    <t>Geology &amp; Geological Engineering</t>
  </si>
  <si>
    <t>B.S. in Geological Engineering</t>
  </si>
  <si>
    <t>Mechanical Engineering</t>
  </si>
  <si>
    <t>B.S. in Mechanical Engineering</t>
  </si>
  <si>
    <t>Liberal Arts</t>
  </si>
  <si>
    <t>African American Studies</t>
  </si>
  <si>
    <t>Art</t>
  </si>
  <si>
    <t>Bachelor of Fine Arts</t>
  </si>
  <si>
    <t>Biology</t>
  </si>
  <si>
    <t>Chemistry &amp; Biochemistry</t>
  </si>
  <si>
    <t>Classics</t>
  </si>
  <si>
    <t>English</t>
  </si>
  <si>
    <t>History</t>
  </si>
  <si>
    <t>International Studies</t>
  </si>
  <si>
    <t>Linguistics</t>
  </si>
  <si>
    <t>Mathematics</t>
  </si>
  <si>
    <t>Modern Languages</t>
  </si>
  <si>
    <t>Music</t>
  </si>
  <si>
    <t>Bachelor of Music</t>
  </si>
  <si>
    <t>Philosophy &amp; Religion</t>
  </si>
  <si>
    <t>Physics &amp; Astronomy</t>
  </si>
  <si>
    <t>Political Science</t>
  </si>
  <si>
    <t>Psychology</t>
  </si>
  <si>
    <t>Sociology &amp; Anthropology</t>
  </si>
  <si>
    <t>Southern Culture</t>
  </si>
  <si>
    <t>Theatre Arts</t>
  </si>
  <si>
    <t>Pharmacy</t>
  </si>
  <si>
    <t xml:space="preserve"> </t>
  </si>
  <si>
    <t>YEAR</t>
  </si>
  <si>
    <t>COLLEGE/SCHOOL</t>
  </si>
  <si>
    <t>DEPARTMENT</t>
  </si>
  <si>
    <t>DEGREE</t>
  </si>
  <si>
    <t>Health, Exercise Sci &amp; Recreation Mgmt</t>
  </si>
  <si>
    <t>2006-07</t>
  </si>
  <si>
    <t>2008-09</t>
  </si>
  <si>
    <t>2009-10</t>
  </si>
  <si>
    <t>5 year Change</t>
  </si>
  <si>
    <t>5 year % Change</t>
  </si>
  <si>
    <t>Public Policy Leadership</t>
  </si>
  <si>
    <t>B.S. in Pharmaceutical Sciences*</t>
  </si>
  <si>
    <t>*Beginning Spring 2008-09, additional program requirements extended program through Summer 2008-09 which is not reflected in these figures.</t>
  </si>
  <si>
    <t>Bachelor of Science in Hospitality Mgmt</t>
  </si>
  <si>
    <t>Bachelor of Science in Dietetics and Nutrition</t>
  </si>
  <si>
    <t>THE UNIVERSITY OF MISSISSIPPI</t>
  </si>
  <si>
    <t>5-YEAR COMPARISON OF UNDERGRADUATE DEGREES GRANTED</t>
  </si>
  <si>
    <t>2010-11</t>
  </si>
  <si>
    <t>Nutrition &amp; Hospitality Mgmt</t>
  </si>
  <si>
    <t>Journalism &amp; New Media</t>
  </si>
  <si>
    <t>Bachelor of Arts in Journalism</t>
  </si>
  <si>
    <t>2006-2007 THROUGH 2010-2011</t>
  </si>
  <si>
    <t>Geology &amp; Geological Engineering**</t>
  </si>
  <si>
    <t>Journalism**</t>
  </si>
  <si>
    <t>Bachelor of Engineering**</t>
  </si>
  <si>
    <t>Bachelor of Arts**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</si>
</sst>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62"/>
      <name val="Calibri"/>
      <family val="2"/>
    </font>
    <font>
      <b/>
      <sz val="12"/>
      <color indexed="9"/>
      <name val="Calibri"/>
      <family val="2"/>
    </font>
    <font>
      <i/>
      <sz val="9"/>
      <name val="Calibri"/>
      <family val="2"/>
    </font>
    <font>
      <i/>
      <sz val="9"/>
      <color indexed="62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1D3261"/>
      <name val="Calibri"/>
      <family val="2"/>
    </font>
    <font>
      <b/>
      <sz val="10"/>
      <color rgb="FF1D3261"/>
      <name val="Calibri"/>
      <family val="2"/>
    </font>
    <font>
      <b/>
      <sz val="10"/>
      <color theme="0"/>
      <name val="Calibri"/>
      <family val="2"/>
    </font>
    <font>
      <sz val="10"/>
      <color rgb="FF1D3261"/>
      <name val="Calibri"/>
      <family val="2"/>
    </font>
    <font>
      <i/>
      <sz val="9"/>
      <color rgb="FF1D3261"/>
      <name val="Calibri"/>
      <family val="2"/>
    </font>
    <font>
      <b/>
      <sz val="12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D326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1D3261"/>
      </top>
      <bottom style="thin">
        <color rgb="FF1D3261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45" fillId="24" borderId="0" applyNumberFormat="0" applyBorder="0" applyAlignment="0" applyProtection="0"/>
    <xf numFmtId="0" fontId="4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17" borderId="0" applyNumberFormat="0" applyBorder="0" applyAlignment="0" applyProtection="0"/>
    <xf numFmtId="0" fontId="45" fillId="27" borderId="0" applyNumberFormat="0" applyBorder="0" applyAlignment="0" applyProtection="0"/>
    <xf numFmtId="0" fontId="4" fillId="19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33" borderId="0" applyNumberFormat="0" applyBorder="0" applyAlignment="0" applyProtection="0"/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5" fillId="36" borderId="0" applyNumberFormat="0" applyBorder="0" applyAlignment="0" applyProtection="0"/>
    <xf numFmtId="0" fontId="4" fillId="37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0" applyNumberFormat="0" applyBorder="0" applyAlignment="0" applyProtection="0"/>
    <xf numFmtId="0" fontId="45" fillId="40" borderId="0" applyNumberFormat="0" applyBorder="0" applyAlignment="0" applyProtection="0"/>
    <xf numFmtId="0" fontId="4" fillId="29" borderId="0" applyNumberFormat="0" applyBorder="0" applyAlignment="0" applyProtection="0"/>
    <xf numFmtId="0" fontId="45" fillId="41" borderId="0" applyNumberFormat="0" applyBorder="0" applyAlignment="0" applyProtection="0"/>
    <xf numFmtId="0" fontId="4" fillId="31" borderId="0" applyNumberFormat="0" applyBorder="0" applyAlignment="0" applyProtection="0"/>
    <xf numFmtId="0" fontId="45" fillId="42" borderId="0" applyNumberFormat="0" applyBorder="0" applyAlignment="0" applyProtection="0"/>
    <xf numFmtId="0" fontId="4" fillId="43" borderId="0" applyNumberFormat="0" applyBorder="0" applyAlignment="0" applyProtection="0"/>
    <xf numFmtId="0" fontId="46" fillId="44" borderId="0" applyNumberFormat="0" applyBorder="0" applyAlignment="0" applyProtection="0"/>
    <xf numFmtId="0" fontId="5" fillId="5" borderId="0" applyNumberFormat="0" applyBorder="0" applyAlignment="0" applyProtection="0"/>
    <xf numFmtId="0" fontId="47" fillId="45" borderId="1" applyNumberFormat="0" applyAlignment="0" applyProtection="0"/>
    <xf numFmtId="0" fontId="6" fillId="46" borderId="2" applyNumberFormat="0" applyAlignment="0" applyProtection="0"/>
    <xf numFmtId="0" fontId="48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9" fillId="7" borderId="0" applyNumberFormat="0" applyBorder="0" applyAlignment="0" applyProtection="0"/>
    <xf numFmtId="0" fontId="51" fillId="0" borderId="5" applyNumberFormat="0" applyFill="0" applyAlignment="0" applyProtection="0"/>
    <xf numFmtId="0" fontId="10" fillId="0" borderId="6" applyNumberFormat="0" applyFill="0" applyAlignment="0" applyProtection="0"/>
    <xf numFmtId="0" fontId="52" fillId="0" borderId="7" applyNumberFormat="0" applyFill="0" applyAlignment="0" applyProtection="0"/>
    <xf numFmtId="0" fontId="11" fillId="0" borderId="8" applyNumberFormat="0" applyFill="0" applyAlignment="0" applyProtection="0"/>
    <xf numFmtId="0" fontId="53" fillId="0" borderId="9" applyNumberFormat="0" applyFill="0" applyAlignment="0" applyProtection="0"/>
    <xf numFmtId="0" fontId="1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50" borderId="1" applyNumberFormat="0" applyAlignment="0" applyProtection="0"/>
    <xf numFmtId="0" fontId="13" fillId="13" borderId="2" applyNumberFormat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51" borderId="0" applyNumberFormat="0" applyBorder="0" applyAlignment="0" applyProtection="0"/>
    <xf numFmtId="0" fontId="15" fillId="52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8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18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55" borderId="0" xfId="0" applyFont="1" applyFill="1" applyAlignment="1">
      <alignment/>
    </xf>
    <xf numFmtId="0" fontId="64" fillId="55" borderId="0" xfId="0" applyFont="1" applyFill="1" applyAlignment="1">
      <alignment/>
    </xf>
    <xf numFmtId="0" fontId="64" fillId="55" borderId="0" xfId="0" applyFont="1" applyFill="1" applyAlignment="1">
      <alignment horizontal="center"/>
    </xf>
    <xf numFmtId="0" fontId="64" fillId="55" borderId="0" xfId="0" applyFont="1" applyFill="1" applyAlignment="1">
      <alignment horizontal="left"/>
    </xf>
    <xf numFmtId="0" fontId="38" fillId="56" borderId="19" xfId="0" applyFont="1" applyFill="1" applyBorder="1" applyAlignment="1">
      <alignment horizontal="left"/>
    </xf>
    <xf numFmtId="0" fontId="39" fillId="56" borderId="19" xfId="0" applyFont="1" applyFill="1" applyBorder="1" applyAlignment="1">
      <alignment/>
    </xf>
    <xf numFmtId="0" fontId="39" fillId="56" borderId="19" xfId="0" applyFont="1" applyFill="1" applyBorder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56" borderId="19" xfId="0" applyFont="1" applyFill="1" applyBorder="1" applyAlignment="1">
      <alignment horizontal="right"/>
    </xf>
    <xf numFmtId="9" fontId="39" fillId="56" borderId="19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0" fontId="39" fillId="0" borderId="0" xfId="0" applyNumberFormat="1" applyFont="1" applyFill="1" applyAlignment="1">
      <alignment horizontal="right"/>
    </xf>
    <xf numFmtId="9" fontId="39" fillId="0" borderId="0" xfId="0" applyNumberFormat="1" applyFont="1" applyFill="1" applyAlignment="1">
      <alignment horizontal="right"/>
    </xf>
    <xf numFmtId="3" fontId="64" fillId="55" borderId="0" xfId="0" applyNumberFormat="1" applyFont="1" applyFill="1" applyAlignment="1">
      <alignment horizontal="right"/>
    </xf>
    <xf numFmtId="9" fontId="64" fillId="55" borderId="0" xfId="0" applyNumberFormat="1" applyFont="1" applyFill="1" applyAlignment="1">
      <alignment horizontal="right"/>
    </xf>
    <xf numFmtId="0" fontId="39" fillId="56" borderId="19" xfId="0" applyNumberFormat="1" applyFont="1" applyFill="1" applyBorder="1" applyAlignment="1">
      <alignment horizontal="right"/>
    </xf>
    <xf numFmtId="0" fontId="65" fillId="0" borderId="0" xfId="0" applyFont="1" applyFill="1" applyAlignment="1">
      <alignment horizontal="right"/>
    </xf>
    <xf numFmtId="9" fontId="65" fillId="0" borderId="0" xfId="0" applyNumberFormat="1" applyFont="1" applyFill="1" applyAlignment="1">
      <alignment horizontal="right"/>
    </xf>
    <xf numFmtId="0" fontId="62" fillId="0" borderId="0" xfId="0" applyFont="1" applyFill="1" applyAlignment="1">
      <alignment horizontal="right"/>
    </xf>
    <xf numFmtId="9" fontId="62" fillId="0" borderId="0" xfId="0" applyNumberFormat="1" applyFont="1" applyFill="1" applyAlignment="1">
      <alignment horizontal="right"/>
    </xf>
    <xf numFmtId="0" fontId="64" fillId="57" borderId="0" xfId="0" applyFont="1" applyFill="1" applyAlignment="1">
      <alignment horizontal="center"/>
    </xf>
    <xf numFmtId="0" fontId="40" fillId="0" borderId="0" xfId="0" applyFont="1" applyFill="1" applyAlignment="1">
      <alignment horizontal="right"/>
    </xf>
    <xf numFmtId="0" fontId="40" fillId="58" borderId="0" xfId="0" applyFont="1" applyFill="1" applyAlignment="1">
      <alignment horizontal="right"/>
    </xf>
    <xf numFmtId="0" fontId="40" fillId="58" borderId="0" xfId="0" applyNumberFormat="1" applyFont="1" applyFill="1" applyAlignment="1">
      <alignment horizontal="right"/>
    </xf>
    <xf numFmtId="9" fontId="40" fillId="58" borderId="0" xfId="0" applyNumberFormat="1" applyFont="1" applyFill="1" applyAlignment="1">
      <alignment horizontal="right"/>
    </xf>
    <xf numFmtId="9" fontId="62" fillId="0" borderId="0" xfId="100" applyFont="1" applyFill="1" applyAlignment="1">
      <alignment/>
    </xf>
    <xf numFmtId="0" fontId="43" fillId="58" borderId="0" xfId="0" applyFont="1" applyFill="1" applyAlignment="1">
      <alignment horizontal="right"/>
    </xf>
    <xf numFmtId="0" fontId="43" fillId="58" borderId="0" xfId="0" applyNumberFormat="1" applyFont="1" applyFill="1" applyAlignment="1">
      <alignment horizontal="right"/>
    </xf>
    <xf numFmtId="0" fontId="66" fillId="58" borderId="0" xfId="0" applyFont="1" applyFill="1" applyAlignment="1">
      <alignment/>
    </xf>
    <xf numFmtId="0" fontId="66" fillId="58" borderId="0" xfId="0" applyFont="1" applyFill="1" applyAlignment="1">
      <alignment horizontal="right"/>
    </xf>
    <xf numFmtId="9" fontId="43" fillId="58" borderId="0" xfId="0" applyNumberFormat="1" applyFont="1" applyFill="1" applyAlignment="1">
      <alignment horizontal="right"/>
    </xf>
    <xf numFmtId="0" fontId="40" fillId="0" borderId="0" xfId="0" applyFont="1" applyFill="1" applyAlignment="1">
      <alignment/>
    </xf>
    <xf numFmtId="0" fontId="67" fillId="55" borderId="0" xfId="0" applyFont="1" applyFill="1" applyAlignment="1">
      <alignment horizontal="center"/>
    </xf>
    <xf numFmtId="0" fontId="64" fillId="55" borderId="0" xfId="0" applyFont="1" applyFill="1" applyAlignment="1">
      <alignment horizontal="center" vertical="center" wrapText="1"/>
    </xf>
    <xf numFmtId="9" fontId="64" fillId="55" borderId="0" xfId="0" applyNumberFormat="1" applyFont="1" applyFill="1" applyAlignment="1">
      <alignment horizontal="right" vertical="center" wrapText="1"/>
    </xf>
    <xf numFmtId="0" fontId="64" fillId="57" borderId="0" xfId="0" applyFont="1" applyFill="1" applyAlignment="1">
      <alignment horizont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80"/>
  <sheetViews>
    <sheetView tabSelected="1" zoomScaleSheetLayoutView="85" workbookViewId="0" topLeftCell="A1">
      <selection activeCell="C42" sqref="C42"/>
    </sheetView>
  </sheetViews>
  <sheetFormatPr defaultColWidth="9.140625" defaultRowHeight="12.75"/>
  <cols>
    <col min="1" max="1" width="20.7109375" style="1" bestFit="1" customWidth="1"/>
    <col min="2" max="2" width="32.28125" style="2" bestFit="1" customWidth="1"/>
    <col min="3" max="3" width="37.421875" style="1" bestFit="1" customWidth="1"/>
    <col min="4" max="4" width="7.57421875" style="26" customWidth="1"/>
    <col min="5" max="8" width="7.57421875" style="26" bestFit="1" customWidth="1"/>
    <col min="9" max="9" width="7.28125" style="26" customWidth="1"/>
    <col min="10" max="10" width="7.28125" style="27" customWidth="1"/>
    <col min="11" max="16384" width="9.140625" style="1" customWidth="1"/>
  </cols>
  <sheetData>
    <row r="1" spans="1:10" ht="15.75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0" t="s">
        <v>87</v>
      </c>
      <c r="B3" s="40"/>
      <c r="C3" s="40"/>
      <c r="D3" s="40"/>
      <c r="E3" s="40"/>
      <c r="F3" s="40"/>
      <c r="G3" s="40"/>
      <c r="H3" s="40"/>
      <c r="I3" s="40"/>
      <c r="J3" s="40"/>
    </row>
    <row r="5" spans="1:10" ht="12.75" customHeight="1">
      <c r="A5" s="3"/>
      <c r="B5" s="4"/>
      <c r="C5" s="3"/>
      <c r="D5" s="28"/>
      <c r="E5" s="43" t="s">
        <v>66</v>
      </c>
      <c r="F5" s="43"/>
      <c r="G5" s="43"/>
      <c r="H5" s="43"/>
      <c r="I5" s="41" t="s">
        <v>74</v>
      </c>
      <c r="J5" s="42" t="s">
        <v>75</v>
      </c>
    </row>
    <row r="6" spans="1:10" ht="12.75">
      <c r="A6" s="7" t="s">
        <v>67</v>
      </c>
      <c r="B6" s="7" t="s">
        <v>68</v>
      </c>
      <c r="C6" s="7" t="s">
        <v>69</v>
      </c>
      <c r="D6" s="7" t="s">
        <v>83</v>
      </c>
      <c r="E6" s="7" t="s">
        <v>73</v>
      </c>
      <c r="F6" s="7" t="s">
        <v>72</v>
      </c>
      <c r="G6" s="7" t="s">
        <v>0</v>
      </c>
      <c r="H6" s="7" t="s">
        <v>71</v>
      </c>
      <c r="I6" s="41"/>
      <c r="J6" s="42"/>
    </row>
    <row r="7" spans="1:12" ht="12.75">
      <c r="A7" s="9" t="s">
        <v>2</v>
      </c>
      <c r="B7" s="10"/>
      <c r="C7" s="11" t="s">
        <v>65</v>
      </c>
      <c r="D7" s="16">
        <f>D8</f>
        <v>131</v>
      </c>
      <c r="E7" s="16">
        <f>E8</f>
        <v>164</v>
      </c>
      <c r="F7" s="16">
        <v>133</v>
      </c>
      <c r="G7" s="23">
        <v>120</v>
      </c>
      <c r="H7" s="23">
        <v>119</v>
      </c>
      <c r="I7" s="16">
        <f aca="true" t="shared" si="0" ref="I7:I38">D7-H7</f>
        <v>12</v>
      </c>
      <c r="J7" s="17">
        <f aca="true" t="shared" si="1" ref="J7:J38">IF(OR(D7="",H7=""),"na",I7/H7)</f>
        <v>0.10084033613445378</v>
      </c>
      <c r="L7" s="33"/>
    </row>
    <row r="8" spans="1:10" ht="12.75">
      <c r="A8" s="12"/>
      <c r="B8" s="13" t="s">
        <v>2</v>
      </c>
      <c r="C8" s="13" t="s">
        <v>3</v>
      </c>
      <c r="D8" s="18">
        <v>131</v>
      </c>
      <c r="E8" s="18">
        <v>164</v>
      </c>
      <c r="F8" s="18">
        <v>133</v>
      </c>
      <c r="G8" s="19">
        <v>120</v>
      </c>
      <c r="H8" s="19">
        <v>119</v>
      </c>
      <c r="I8" s="18">
        <f t="shared" si="0"/>
        <v>12</v>
      </c>
      <c r="J8" s="20">
        <f t="shared" si="1"/>
        <v>0.10084033613445378</v>
      </c>
    </row>
    <row r="9" spans="1:10" ht="12.75">
      <c r="A9" s="9" t="s">
        <v>4</v>
      </c>
      <c r="B9" s="10"/>
      <c r="C9" s="11" t="s">
        <v>65</v>
      </c>
      <c r="D9" s="16">
        <f>SUM(D10:D21)</f>
        <v>454</v>
      </c>
      <c r="E9" s="16">
        <f>SUM(E10:E21)</f>
        <v>395</v>
      </c>
      <c r="F9" s="16">
        <f>SUM(F10:F21)</f>
        <v>434</v>
      </c>
      <c r="G9" s="16">
        <f>SUM(G10:G21)</f>
        <v>425</v>
      </c>
      <c r="H9" s="16">
        <f>SUM(H10:H21)</f>
        <v>398</v>
      </c>
      <c r="I9" s="16">
        <f t="shared" si="0"/>
        <v>56</v>
      </c>
      <c r="J9" s="17">
        <f t="shared" si="1"/>
        <v>0.1407035175879397</v>
      </c>
    </row>
    <row r="10" spans="1:10" ht="12.75">
      <c r="A10" s="14"/>
      <c r="B10" s="13" t="s">
        <v>5</v>
      </c>
      <c r="C10" s="13" t="s">
        <v>7</v>
      </c>
      <c r="D10" s="18">
        <v>45</v>
      </c>
      <c r="E10" s="18">
        <v>47</v>
      </c>
      <c r="F10" s="18">
        <v>35</v>
      </c>
      <c r="G10" s="19">
        <v>52</v>
      </c>
      <c r="H10" s="19">
        <v>42</v>
      </c>
      <c r="I10" s="18">
        <f t="shared" si="0"/>
        <v>3</v>
      </c>
      <c r="J10" s="20">
        <f t="shared" si="1"/>
        <v>0.07142857142857142</v>
      </c>
    </row>
    <row r="11" spans="1:10" ht="12.75">
      <c r="A11" s="14"/>
      <c r="B11" s="13" t="s">
        <v>84</v>
      </c>
      <c r="C11" s="13" t="s">
        <v>7</v>
      </c>
      <c r="D11" s="18"/>
      <c r="E11" s="18"/>
      <c r="F11" s="18"/>
      <c r="G11" s="19">
        <v>4</v>
      </c>
      <c r="H11" s="19"/>
      <c r="I11" s="18">
        <f t="shared" si="0"/>
        <v>0</v>
      </c>
      <c r="J11" s="20" t="str">
        <f t="shared" si="1"/>
        <v>na</v>
      </c>
    </row>
    <row r="12" spans="1:10" ht="12.75">
      <c r="A12" s="14"/>
      <c r="B12" s="13"/>
      <c r="C12" s="13" t="s">
        <v>79</v>
      </c>
      <c r="D12" s="18">
        <v>86</v>
      </c>
      <c r="E12" s="18">
        <v>45</v>
      </c>
      <c r="F12" s="18">
        <v>4</v>
      </c>
      <c r="G12" s="19"/>
      <c r="H12" s="19"/>
      <c r="I12" s="18">
        <f t="shared" si="0"/>
        <v>86</v>
      </c>
      <c r="J12" s="20" t="str">
        <f t="shared" si="1"/>
        <v>na</v>
      </c>
    </row>
    <row r="13" spans="1:10" ht="12.75">
      <c r="A13" s="14"/>
      <c r="B13" s="13"/>
      <c r="C13" s="13" t="s">
        <v>80</v>
      </c>
      <c r="D13" s="18"/>
      <c r="E13" s="18">
        <v>20</v>
      </c>
      <c r="F13" s="18">
        <v>13</v>
      </c>
      <c r="G13" s="19"/>
      <c r="H13" s="19"/>
      <c r="I13" s="18">
        <f t="shared" si="0"/>
        <v>0</v>
      </c>
      <c r="J13" s="20" t="str">
        <f t="shared" si="1"/>
        <v>na</v>
      </c>
    </row>
    <row r="14" spans="1:10" ht="12.75">
      <c r="A14" s="14"/>
      <c r="B14" s="13"/>
      <c r="C14" s="13" t="s">
        <v>8</v>
      </c>
      <c r="D14" s="18">
        <v>12</v>
      </c>
      <c r="E14" s="18">
        <v>42</v>
      </c>
      <c r="F14" s="18">
        <v>118</v>
      </c>
      <c r="G14" s="19">
        <v>124</v>
      </c>
      <c r="H14" s="19">
        <v>110</v>
      </c>
      <c r="I14" s="18">
        <f t="shared" si="0"/>
        <v>-98</v>
      </c>
      <c r="J14" s="20">
        <f t="shared" si="1"/>
        <v>-0.8909090909090909</v>
      </c>
    </row>
    <row r="15" spans="1:10" ht="12.75">
      <c r="A15" s="14"/>
      <c r="B15" s="13" t="s">
        <v>70</v>
      </c>
      <c r="C15" s="13" t="s">
        <v>9</v>
      </c>
      <c r="D15" s="18">
        <v>18</v>
      </c>
      <c r="E15" s="18">
        <v>17</v>
      </c>
      <c r="F15" s="18">
        <v>14</v>
      </c>
      <c r="G15" s="19">
        <v>20</v>
      </c>
      <c r="H15" s="19">
        <v>22</v>
      </c>
      <c r="I15" s="18">
        <f t="shared" si="0"/>
        <v>-4</v>
      </c>
      <c r="J15" s="20">
        <f t="shared" si="1"/>
        <v>-0.18181818181818182</v>
      </c>
    </row>
    <row r="16" spans="1:10" ht="12.75">
      <c r="A16" s="14"/>
      <c r="B16" s="13"/>
      <c r="C16" s="13" t="s">
        <v>10</v>
      </c>
      <c r="D16" s="18"/>
      <c r="E16" s="18">
        <v>1</v>
      </c>
      <c r="F16" s="18"/>
      <c r="G16" s="19"/>
      <c r="H16" s="19">
        <v>1</v>
      </c>
      <c r="I16" s="18">
        <f t="shared" si="0"/>
        <v>-1</v>
      </c>
      <c r="J16" s="20" t="str">
        <f t="shared" si="1"/>
        <v>na</v>
      </c>
    </row>
    <row r="17" spans="1:10" ht="12.75">
      <c r="A17" s="14"/>
      <c r="B17" s="13"/>
      <c r="C17" s="13" t="s">
        <v>11</v>
      </c>
      <c r="D17" s="18">
        <v>89</v>
      </c>
      <c r="E17" s="18">
        <v>73</v>
      </c>
      <c r="F17" s="18">
        <v>77</v>
      </c>
      <c r="G17" s="19">
        <v>67</v>
      </c>
      <c r="H17" s="19">
        <v>64</v>
      </c>
      <c r="I17" s="18">
        <f t="shared" si="0"/>
        <v>25</v>
      </c>
      <c r="J17" s="20">
        <f t="shared" si="1"/>
        <v>0.390625</v>
      </c>
    </row>
    <row r="18" spans="1:10" ht="12.75">
      <c r="A18" s="14"/>
      <c r="B18" s="13" t="s">
        <v>12</v>
      </c>
      <c r="C18" s="13" t="s">
        <v>13</v>
      </c>
      <c r="D18" s="18"/>
      <c r="E18" s="18">
        <v>1</v>
      </c>
      <c r="F18" s="18"/>
      <c r="G18" s="19"/>
      <c r="H18" s="19">
        <v>2</v>
      </c>
      <c r="I18" s="18">
        <f t="shared" si="0"/>
        <v>-2</v>
      </c>
      <c r="J18" s="20" t="str">
        <f t="shared" si="1"/>
        <v>na</v>
      </c>
    </row>
    <row r="19" spans="1:10" ht="12.75">
      <c r="A19" s="14"/>
      <c r="B19" s="13"/>
      <c r="C19" s="13" t="s">
        <v>14</v>
      </c>
      <c r="D19" s="18">
        <v>20</v>
      </c>
      <c r="E19" s="18">
        <v>24</v>
      </c>
      <c r="F19" s="18">
        <v>11</v>
      </c>
      <c r="G19" s="19">
        <v>16</v>
      </c>
      <c r="H19" s="19">
        <v>23</v>
      </c>
      <c r="I19" s="18">
        <f t="shared" si="0"/>
        <v>-3</v>
      </c>
      <c r="J19" s="20">
        <f t="shared" si="1"/>
        <v>-0.13043478260869565</v>
      </c>
    </row>
    <row r="20" spans="1:10" ht="12.75">
      <c r="A20" s="14"/>
      <c r="B20" s="13"/>
      <c r="C20" s="13" t="s">
        <v>15</v>
      </c>
      <c r="D20" s="18">
        <v>106</v>
      </c>
      <c r="E20" s="18">
        <v>73</v>
      </c>
      <c r="F20" s="18">
        <v>98</v>
      </c>
      <c r="G20" s="19">
        <v>92</v>
      </c>
      <c r="H20" s="19">
        <v>90</v>
      </c>
      <c r="I20" s="18">
        <f t="shared" si="0"/>
        <v>16</v>
      </c>
      <c r="J20" s="20">
        <f t="shared" si="1"/>
        <v>0.17777777777777778</v>
      </c>
    </row>
    <row r="21" spans="1:10" ht="12.75">
      <c r="A21" s="14"/>
      <c r="B21" s="13" t="s">
        <v>16</v>
      </c>
      <c r="C21" s="13" t="s">
        <v>17</v>
      </c>
      <c r="D21" s="18">
        <v>78</v>
      </c>
      <c r="E21" s="18">
        <v>52</v>
      </c>
      <c r="F21" s="18">
        <v>64</v>
      </c>
      <c r="G21" s="19">
        <v>50</v>
      </c>
      <c r="H21" s="19">
        <v>44</v>
      </c>
      <c r="I21" s="18">
        <f t="shared" si="0"/>
        <v>34</v>
      </c>
      <c r="J21" s="20">
        <f t="shared" si="1"/>
        <v>0.7727272727272727</v>
      </c>
    </row>
    <row r="22" spans="1:10" ht="12.75">
      <c r="A22" s="9" t="s">
        <v>18</v>
      </c>
      <c r="B22" s="10"/>
      <c r="C22" s="11" t="s">
        <v>65</v>
      </c>
      <c r="D22" s="16">
        <f>SUM(D23:D28)</f>
        <v>613</v>
      </c>
      <c r="E22" s="16">
        <f>SUM(E23:E28)</f>
        <v>645</v>
      </c>
      <c r="F22" s="16">
        <v>679</v>
      </c>
      <c r="G22" s="23">
        <v>663</v>
      </c>
      <c r="H22" s="23">
        <v>555</v>
      </c>
      <c r="I22" s="16">
        <f t="shared" si="0"/>
        <v>58</v>
      </c>
      <c r="J22" s="17">
        <f t="shared" si="1"/>
        <v>0.1045045045045045</v>
      </c>
    </row>
    <row r="23" spans="1:10" ht="12.75">
      <c r="A23" s="14"/>
      <c r="B23" s="13" t="s">
        <v>19</v>
      </c>
      <c r="C23" s="13" t="s">
        <v>20</v>
      </c>
      <c r="D23" s="18"/>
      <c r="E23" s="18"/>
      <c r="F23" s="18">
        <v>1</v>
      </c>
      <c r="G23" s="19">
        <v>1</v>
      </c>
      <c r="H23" s="19">
        <v>7</v>
      </c>
      <c r="I23" s="18">
        <f t="shared" si="0"/>
        <v>-7</v>
      </c>
      <c r="J23" s="20" t="str">
        <f t="shared" si="1"/>
        <v>na</v>
      </c>
    </row>
    <row r="24" spans="1:10" ht="12.75">
      <c r="A24" s="14"/>
      <c r="B24" s="13" t="s">
        <v>21</v>
      </c>
      <c r="C24" s="13" t="s">
        <v>20</v>
      </c>
      <c r="D24" s="18">
        <v>3</v>
      </c>
      <c r="E24" s="18">
        <v>4</v>
      </c>
      <c r="F24" s="18">
        <v>10</v>
      </c>
      <c r="G24" s="19">
        <v>9</v>
      </c>
      <c r="H24" s="19">
        <v>6</v>
      </c>
      <c r="I24" s="18">
        <f t="shared" si="0"/>
        <v>-3</v>
      </c>
      <c r="J24" s="20">
        <f t="shared" si="1"/>
        <v>-0.5</v>
      </c>
    </row>
    <row r="25" spans="1:10" ht="12.75">
      <c r="A25" s="14"/>
      <c r="B25" s="13" t="s">
        <v>22</v>
      </c>
      <c r="C25" s="13" t="s">
        <v>20</v>
      </c>
      <c r="D25" s="18">
        <v>190</v>
      </c>
      <c r="E25" s="18">
        <f>28+36+109+44</f>
        <v>217</v>
      </c>
      <c r="F25" s="18">
        <v>225</v>
      </c>
      <c r="G25" s="19">
        <v>214</v>
      </c>
      <c r="H25" s="19">
        <v>208</v>
      </c>
      <c r="I25" s="18">
        <f t="shared" si="0"/>
        <v>-18</v>
      </c>
      <c r="J25" s="20">
        <f t="shared" si="1"/>
        <v>-0.08653846153846154</v>
      </c>
    </row>
    <row r="26" spans="1:10" ht="12.75">
      <c r="A26" s="14"/>
      <c r="B26" s="13" t="s">
        <v>23</v>
      </c>
      <c r="C26" s="13" t="s">
        <v>20</v>
      </c>
      <c r="D26" s="18">
        <v>179</v>
      </c>
      <c r="E26" s="18">
        <v>173</v>
      </c>
      <c r="F26" s="18">
        <v>160</v>
      </c>
      <c r="G26" s="19">
        <v>163</v>
      </c>
      <c r="H26" s="19">
        <v>139</v>
      </c>
      <c r="I26" s="18">
        <f t="shared" si="0"/>
        <v>40</v>
      </c>
      <c r="J26" s="20">
        <f t="shared" si="1"/>
        <v>0.28776978417266186</v>
      </c>
    </row>
    <row r="27" spans="1:10" ht="12.75">
      <c r="A27" s="14"/>
      <c r="B27" s="13" t="s">
        <v>24</v>
      </c>
      <c r="C27" s="13" t="s">
        <v>20</v>
      </c>
      <c r="D27" s="18">
        <v>216</v>
      </c>
      <c r="E27" s="18">
        <f>179+46</f>
        <v>225</v>
      </c>
      <c r="F27" s="18">
        <v>270</v>
      </c>
      <c r="G27" s="19">
        <v>261</v>
      </c>
      <c r="H27" s="19">
        <v>182</v>
      </c>
      <c r="I27" s="18">
        <f t="shared" si="0"/>
        <v>34</v>
      </c>
      <c r="J27" s="20">
        <f t="shared" si="1"/>
        <v>0.18681318681318682</v>
      </c>
    </row>
    <row r="28" spans="1:10" ht="12.75">
      <c r="A28" s="14"/>
      <c r="B28" s="13" t="s">
        <v>25</v>
      </c>
      <c r="C28" s="13" t="s">
        <v>20</v>
      </c>
      <c r="D28" s="18">
        <v>25</v>
      </c>
      <c r="E28" s="18">
        <v>26</v>
      </c>
      <c r="F28" s="18">
        <v>13</v>
      </c>
      <c r="G28" s="19">
        <v>15</v>
      </c>
      <c r="H28" s="19">
        <v>13</v>
      </c>
      <c r="I28" s="18">
        <f t="shared" si="0"/>
        <v>12</v>
      </c>
      <c r="J28" s="20">
        <f t="shared" si="1"/>
        <v>0.9230769230769231</v>
      </c>
    </row>
    <row r="29" spans="1:10" ht="12.75">
      <c r="A29" s="9" t="s">
        <v>26</v>
      </c>
      <c r="B29" s="10"/>
      <c r="C29" s="11" t="s">
        <v>65</v>
      </c>
      <c r="D29" s="16">
        <f>D30</f>
        <v>329</v>
      </c>
      <c r="E29" s="16">
        <f>E30</f>
        <v>292</v>
      </c>
      <c r="F29" s="16">
        <v>307</v>
      </c>
      <c r="G29" s="23">
        <v>218</v>
      </c>
      <c r="H29" s="23">
        <v>263</v>
      </c>
      <c r="I29" s="16">
        <f t="shared" si="0"/>
        <v>66</v>
      </c>
      <c r="J29" s="17">
        <f t="shared" si="1"/>
        <v>0.2509505703422053</v>
      </c>
    </row>
    <row r="30" spans="1:10" ht="12.75">
      <c r="A30" s="14"/>
      <c r="B30" s="13" t="s">
        <v>27</v>
      </c>
      <c r="C30" s="13" t="s">
        <v>28</v>
      </c>
      <c r="D30" s="18">
        <v>329</v>
      </c>
      <c r="E30" s="18">
        <v>292</v>
      </c>
      <c r="F30" s="18">
        <v>307</v>
      </c>
      <c r="G30" s="19">
        <v>218</v>
      </c>
      <c r="H30" s="19">
        <v>263</v>
      </c>
      <c r="I30" s="18">
        <f t="shared" si="0"/>
        <v>66</v>
      </c>
      <c r="J30" s="20">
        <f t="shared" si="1"/>
        <v>0.2509505703422053</v>
      </c>
    </row>
    <row r="31" spans="1:10" ht="12.75">
      <c r="A31" s="9" t="s">
        <v>29</v>
      </c>
      <c r="B31" s="10"/>
      <c r="C31" s="11" t="s">
        <v>65</v>
      </c>
      <c r="D31" s="16">
        <f>SUM(D32:D39)</f>
        <v>146</v>
      </c>
      <c r="E31" s="16">
        <f>SUM(E32:E36,E38:E39)</f>
        <v>95</v>
      </c>
      <c r="F31" s="16">
        <f>SUM(F32:F36,F38:F39)</f>
        <v>79</v>
      </c>
      <c r="G31" s="16">
        <f>SUM(G32:G36,G38:G39)</f>
        <v>76</v>
      </c>
      <c r="H31" s="16">
        <f>SUM(H32:H36,H38:H39)</f>
        <v>100</v>
      </c>
      <c r="I31" s="16">
        <f t="shared" si="0"/>
        <v>46</v>
      </c>
      <c r="J31" s="17">
        <f t="shared" si="1"/>
        <v>0.46</v>
      </c>
    </row>
    <row r="32" spans="1:10" ht="12.75">
      <c r="A32" s="14"/>
      <c r="B32" s="13" t="s">
        <v>30</v>
      </c>
      <c r="C32" s="13" t="s">
        <v>31</v>
      </c>
      <c r="D32" s="18">
        <v>14</v>
      </c>
      <c r="E32" s="18">
        <v>9</v>
      </c>
      <c r="F32" s="18">
        <v>11</v>
      </c>
      <c r="G32" s="19">
        <v>11</v>
      </c>
      <c r="H32" s="19">
        <v>15</v>
      </c>
      <c r="I32" s="18">
        <f t="shared" si="0"/>
        <v>-1</v>
      </c>
      <c r="J32" s="20">
        <f t="shared" si="1"/>
        <v>-0.06666666666666667</v>
      </c>
    </row>
    <row r="33" spans="1:10" ht="12.75">
      <c r="A33" s="14"/>
      <c r="B33" s="13" t="s">
        <v>32</v>
      </c>
      <c r="C33" s="13" t="s">
        <v>33</v>
      </c>
      <c r="D33" s="18">
        <v>39</v>
      </c>
      <c r="E33" s="18">
        <v>27</v>
      </c>
      <c r="F33" s="18">
        <v>21</v>
      </c>
      <c r="G33" s="19">
        <v>18</v>
      </c>
      <c r="H33" s="19">
        <v>26</v>
      </c>
      <c r="I33" s="18">
        <f t="shared" si="0"/>
        <v>13</v>
      </c>
      <c r="J33" s="20">
        <f t="shared" si="1"/>
        <v>0.5</v>
      </c>
    </row>
    <row r="34" spans="1:10" ht="12.75">
      <c r="A34" s="14"/>
      <c r="B34" s="13" t="s">
        <v>34</v>
      </c>
      <c r="C34" s="13" t="s">
        <v>35</v>
      </c>
      <c r="D34" s="18">
        <v>16</v>
      </c>
      <c r="E34" s="18">
        <v>11</v>
      </c>
      <c r="F34" s="18">
        <v>11</v>
      </c>
      <c r="G34" s="19">
        <v>12</v>
      </c>
      <c r="H34" s="19">
        <v>11</v>
      </c>
      <c r="I34" s="18">
        <f t="shared" si="0"/>
        <v>5</v>
      </c>
      <c r="J34" s="20">
        <f t="shared" si="1"/>
        <v>0.45454545454545453</v>
      </c>
    </row>
    <row r="35" spans="1:10" ht="12.75">
      <c r="A35" s="14"/>
      <c r="B35" s="13" t="s">
        <v>36</v>
      </c>
      <c r="C35" s="13" t="s">
        <v>37</v>
      </c>
      <c r="D35" s="18">
        <v>14</v>
      </c>
      <c r="E35" s="18">
        <v>14</v>
      </c>
      <c r="F35" s="18">
        <v>9</v>
      </c>
      <c r="G35" s="19">
        <v>15</v>
      </c>
      <c r="H35" s="19">
        <v>28</v>
      </c>
      <c r="I35" s="18">
        <f t="shared" si="0"/>
        <v>-14</v>
      </c>
      <c r="J35" s="20">
        <f t="shared" si="1"/>
        <v>-0.5</v>
      </c>
    </row>
    <row r="36" spans="1:10" ht="12.75">
      <c r="A36" s="14"/>
      <c r="B36" s="13" t="s">
        <v>29</v>
      </c>
      <c r="C36" s="13" t="s">
        <v>90</v>
      </c>
      <c r="D36" s="18">
        <v>4</v>
      </c>
      <c r="E36" s="18">
        <v>1</v>
      </c>
      <c r="F36" s="18">
        <v>5</v>
      </c>
      <c r="G36" s="19">
        <v>3</v>
      </c>
      <c r="H36" s="19"/>
      <c r="I36" s="18">
        <f t="shared" si="0"/>
        <v>4</v>
      </c>
      <c r="J36" s="20" t="str">
        <f t="shared" si="1"/>
        <v>na</v>
      </c>
    </row>
    <row r="37" spans="1:10" ht="12.75">
      <c r="A37" s="14"/>
      <c r="B37" s="13" t="s">
        <v>38</v>
      </c>
      <c r="C37" s="1" t="s">
        <v>7</v>
      </c>
      <c r="D37" s="1">
        <v>9</v>
      </c>
      <c r="E37" s="34">
        <v>3</v>
      </c>
      <c r="F37" s="34">
        <v>2</v>
      </c>
      <c r="G37" s="35">
        <v>1</v>
      </c>
      <c r="H37" s="35">
        <v>3</v>
      </c>
      <c r="I37" s="36">
        <f t="shared" si="0"/>
        <v>6</v>
      </c>
      <c r="J37" s="37">
        <f t="shared" si="1"/>
        <v>2</v>
      </c>
    </row>
    <row r="38" spans="1:10" ht="12.75">
      <c r="A38" s="14"/>
      <c r="B38" s="13"/>
      <c r="C38" s="13" t="s">
        <v>39</v>
      </c>
      <c r="D38" s="18">
        <v>21</v>
      </c>
      <c r="E38" s="18">
        <v>10</v>
      </c>
      <c r="F38" s="18">
        <v>10</v>
      </c>
      <c r="G38" s="19">
        <v>2</v>
      </c>
      <c r="H38" s="19">
        <v>1</v>
      </c>
      <c r="I38" s="18">
        <f t="shared" si="0"/>
        <v>20</v>
      </c>
      <c r="J38" s="20">
        <f t="shared" si="1"/>
        <v>20</v>
      </c>
    </row>
    <row r="39" spans="1:10" ht="12.75">
      <c r="A39" s="14"/>
      <c r="B39" s="13" t="s">
        <v>40</v>
      </c>
      <c r="C39" s="13" t="s">
        <v>41</v>
      </c>
      <c r="D39" s="18">
        <v>29</v>
      </c>
      <c r="E39" s="18">
        <v>23</v>
      </c>
      <c r="F39" s="18">
        <v>12</v>
      </c>
      <c r="G39" s="19">
        <v>15</v>
      </c>
      <c r="H39" s="19">
        <v>19</v>
      </c>
      <c r="I39" s="18">
        <f aca="true" t="shared" si="2" ref="I39:I70">D39-H39</f>
        <v>10</v>
      </c>
      <c r="J39" s="20">
        <f aca="true" t="shared" si="3" ref="J39:J70">IF(OR(D39="",H39=""),"na",I39/H39)</f>
        <v>0.5263157894736842</v>
      </c>
    </row>
    <row r="40" spans="1:10" ht="12.75">
      <c r="A40" s="9" t="s">
        <v>85</v>
      </c>
      <c r="B40" s="10"/>
      <c r="C40" s="11"/>
      <c r="D40" s="16">
        <f>SUM(D41:D42)</f>
        <v>122</v>
      </c>
      <c r="E40" s="16"/>
      <c r="F40" s="16"/>
      <c r="G40" s="23"/>
      <c r="H40" s="23"/>
      <c r="I40" s="16">
        <f t="shared" si="2"/>
        <v>122</v>
      </c>
      <c r="J40" s="17" t="str">
        <f t="shared" si="3"/>
        <v>na</v>
      </c>
    </row>
    <row r="41" spans="1:10" ht="12.75">
      <c r="A41" s="14"/>
      <c r="B41" s="13"/>
      <c r="C41" s="13" t="s">
        <v>91</v>
      </c>
      <c r="D41" s="18">
        <v>42</v>
      </c>
      <c r="E41" s="34">
        <v>102</v>
      </c>
      <c r="F41" s="34">
        <v>104</v>
      </c>
      <c r="G41" s="35">
        <v>107</v>
      </c>
      <c r="H41" s="35">
        <v>88</v>
      </c>
      <c r="I41" s="34">
        <f t="shared" si="2"/>
        <v>-46</v>
      </c>
      <c r="J41" s="38">
        <f t="shared" si="3"/>
        <v>-0.5227272727272727</v>
      </c>
    </row>
    <row r="42" spans="1:10" ht="12.75">
      <c r="A42" s="14"/>
      <c r="B42" s="13"/>
      <c r="C42" s="13" t="s">
        <v>86</v>
      </c>
      <c r="D42" s="18">
        <v>80</v>
      </c>
      <c r="E42" s="18"/>
      <c r="F42" s="18"/>
      <c r="G42" s="19"/>
      <c r="H42" s="19"/>
      <c r="I42" s="18">
        <f t="shared" si="2"/>
        <v>80</v>
      </c>
      <c r="J42" s="20" t="str">
        <f t="shared" si="3"/>
        <v>na</v>
      </c>
    </row>
    <row r="43" spans="1:10" ht="12.75">
      <c r="A43" s="9" t="s">
        <v>42</v>
      </c>
      <c r="B43" s="10" t="s">
        <v>65</v>
      </c>
      <c r="C43" s="11" t="s">
        <v>65</v>
      </c>
      <c r="D43" s="16">
        <f>SUM(D44:D76)</f>
        <v>872</v>
      </c>
      <c r="E43" s="16">
        <f>SUM(E44:E76)</f>
        <v>892</v>
      </c>
      <c r="F43" s="16">
        <v>871</v>
      </c>
      <c r="G43" s="23">
        <v>861</v>
      </c>
      <c r="H43" s="23">
        <v>862</v>
      </c>
      <c r="I43" s="16">
        <f t="shared" si="2"/>
        <v>10</v>
      </c>
      <c r="J43" s="17">
        <f t="shared" si="3"/>
        <v>0.01160092807424594</v>
      </c>
    </row>
    <row r="44" spans="1:10" ht="12.75">
      <c r="A44" s="14"/>
      <c r="B44" s="13" t="s">
        <v>43</v>
      </c>
      <c r="C44" s="13" t="s">
        <v>6</v>
      </c>
      <c r="D44" s="18">
        <v>5</v>
      </c>
      <c r="E44" s="18">
        <v>1</v>
      </c>
      <c r="F44" s="18">
        <v>2</v>
      </c>
      <c r="G44" s="19">
        <v>3</v>
      </c>
      <c r="H44" s="19">
        <v>2</v>
      </c>
      <c r="I44" s="18">
        <f t="shared" si="2"/>
        <v>3</v>
      </c>
      <c r="J44" s="20">
        <f t="shared" si="3"/>
        <v>1.5</v>
      </c>
    </row>
    <row r="45" spans="1:10" ht="12.75">
      <c r="A45" s="14"/>
      <c r="B45" s="13" t="s">
        <v>44</v>
      </c>
      <c r="C45" s="13" t="s">
        <v>6</v>
      </c>
      <c r="D45" s="18">
        <v>42</v>
      </c>
      <c r="E45" s="18">
        <v>29</v>
      </c>
      <c r="F45" s="18">
        <v>34</v>
      </c>
      <c r="G45" s="19">
        <v>41</v>
      </c>
      <c r="H45" s="19">
        <v>23</v>
      </c>
      <c r="I45" s="18">
        <f t="shared" si="2"/>
        <v>19</v>
      </c>
      <c r="J45" s="20">
        <f t="shared" si="3"/>
        <v>0.8260869565217391</v>
      </c>
    </row>
    <row r="46" spans="1:10" ht="12.75">
      <c r="A46" s="14"/>
      <c r="B46" s="13"/>
      <c r="C46" s="13" t="s">
        <v>45</v>
      </c>
      <c r="D46" s="18">
        <v>17</v>
      </c>
      <c r="E46" s="18">
        <v>20</v>
      </c>
      <c r="F46" s="18">
        <v>10</v>
      </c>
      <c r="G46" s="19">
        <v>17</v>
      </c>
      <c r="H46" s="19">
        <v>12</v>
      </c>
      <c r="I46" s="18">
        <f t="shared" si="2"/>
        <v>5</v>
      </c>
      <c r="J46" s="20">
        <f t="shared" si="3"/>
        <v>0.4166666666666667</v>
      </c>
    </row>
    <row r="47" spans="1:10" ht="12.75">
      <c r="A47" s="14"/>
      <c r="B47" s="13" t="s">
        <v>46</v>
      </c>
      <c r="C47" s="13" t="s">
        <v>6</v>
      </c>
      <c r="D47" s="18">
        <v>59</v>
      </c>
      <c r="E47" s="18">
        <v>49</v>
      </c>
      <c r="F47" s="18">
        <v>53</v>
      </c>
      <c r="G47" s="19">
        <v>67</v>
      </c>
      <c r="H47" s="19">
        <v>73</v>
      </c>
      <c r="I47" s="18">
        <f t="shared" si="2"/>
        <v>-14</v>
      </c>
      <c r="J47" s="20">
        <f t="shared" si="3"/>
        <v>-0.1917808219178082</v>
      </c>
    </row>
    <row r="48" spans="1:10" ht="12.75">
      <c r="A48" s="14"/>
      <c r="B48" s="13"/>
      <c r="C48" s="13" t="s">
        <v>7</v>
      </c>
      <c r="D48" s="18">
        <v>46</v>
      </c>
      <c r="E48" s="18">
        <v>24</v>
      </c>
      <c r="F48" s="18">
        <v>28</v>
      </c>
      <c r="G48" s="19">
        <v>36</v>
      </c>
      <c r="H48" s="19">
        <v>38</v>
      </c>
      <c r="I48" s="18">
        <f t="shared" si="2"/>
        <v>8</v>
      </c>
      <c r="J48" s="20">
        <f t="shared" si="3"/>
        <v>0.21052631578947367</v>
      </c>
    </row>
    <row r="49" spans="1:10" ht="12.75">
      <c r="A49" s="14"/>
      <c r="B49" s="13" t="s">
        <v>47</v>
      </c>
      <c r="C49" s="13" t="s">
        <v>6</v>
      </c>
      <c r="D49" s="18">
        <v>18</v>
      </c>
      <c r="E49" s="18">
        <f>17+3</f>
        <v>20</v>
      </c>
      <c r="F49" s="18">
        <v>31</v>
      </c>
      <c r="G49" s="19">
        <v>22</v>
      </c>
      <c r="H49" s="19">
        <v>34</v>
      </c>
      <c r="I49" s="18">
        <f t="shared" si="2"/>
        <v>-16</v>
      </c>
      <c r="J49" s="20">
        <f t="shared" si="3"/>
        <v>-0.47058823529411764</v>
      </c>
    </row>
    <row r="50" spans="1:10" ht="12.75">
      <c r="A50" s="14"/>
      <c r="B50" s="13"/>
      <c r="C50" s="13" t="s">
        <v>7</v>
      </c>
      <c r="D50" s="18">
        <v>11</v>
      </c>
      <c r="E50" s="18">
        <f>10</f>
        <v>10</v>
      </c>
      <c r="F50" s="18">
        <v>12</v>
      </c>
      <c r="G50" s="19">
        <v>17</v>
      </c>
      <c r="H50" s="19">
        <v>14</v>
      </c>
      <c r="I50" s="18">
        <f t="shared" si="2"/>
        <v>-3</v>
      </c>
      <c r="J50" s="20">
        <f t="shared" si="3"/>
        <v>-0.21428571428571427</v>
      </c>
    </row>
    <row r="51" spans="1:10" ht="12.75">
      <c r="A51" s="14"/>
      <c r="B51" s="13" t="s">
        <v>48</v>
      </c>
      <c r="C51" s="13" t="s">
        <v>6</v>
      </c>
      <c r="D51" s="18">
        <v>11</v>
      </c>
      <c r="E51" s="18">
        <v>4</v>
      </c>
      <c r="F51" s="18">
        <v>8</v>
      </c>
      <c r="G51" s="19">
        <v>11</v>
      </c>
      <c r="H51" s="19">
        <v>6</v>
      </c>
      <c r="I51" s="18">
        <f t="shared" si="2"/>
        <v>5</v>
      </c>
      <c r="J51" s="20">
        <f t="shared" si="3"/>
        <v>0.8333333333333334</v>
      </c>
    </row>
    <row r="52" spans="1:10" ht="12.75">
      <c r="A52" s="14"/>
      <c r="B52" s="13" t="s">
        <v>34</v>
      </c>
      <c r="C52" s="13" t="s">
        <v>6</v>
      </c>
      <c r="D52" s="18">
        <v>4</v>
      </c>
      <c r="E52" s="18">
        <v>3</v>
      </c>
      <c r="F52" s="18">
        <v>1</v>
      </c>
      <c r="G52" s="19">
        <v>5</v>
      </c>
      <c r="H52" s="19">
        <v>1</v>
      </c>
      <c r="I52" s="18">
        <f t="shared" si="2"/>
        <v>3</v>
      </c>
      <c r="J52" s="20">
        <f t="shared" si="3"/>
        <v>3</v>
      </c>
    </row>
    <row r="53" spans="1:10" ht="12.75">
      <c r="A53" s="14"/>
      <c r="B53" s="13" t="s">
        <v>21</v>
      </c>
      <c r="C53" s="13" t="s">
        <v>6</v>
      </c>
      <c r="D53" s="18">
        <v>8</v>
      </c>
      <c r="E53" s="18">
        <v>6</v>
      </c>
      <c r="F53" s="18">
        <v>6</v>
      </c>
      <c r="G53" s="19">
        <v>5</v>
      </c>
      <c r="H53" s="19">
        <v>7</v>
      </c>
      <c r="I53" s="18">
        <f t="shared" si="2"/>
        <v>1</v>
      </c>
      <c r="J53" s="20">
        <f t="shared" si="3"/>
        <v>0.14285714285714285</v>
      </c>
    </row>
    <row r="54" spans="1:10" ht="12.75">
      <c r="A54" s="14"/>
      <c r="B54" s="13" t="s">
        <v>49</v>
      </c>
      <c r="C54" s="13" t="s">
        <v>6</v>
      </c>
      <c r="D54" s="18">
        <v>85</v>
      </c>
      <c r="E54" s="18">
        <v>90</v>
      </c>
      <c r="F54" s="18">
        <v>98</v>
      </c>
      <c r="G54" s="19">
        <v>103</v>
      </c>
      <c r="H54" s="19">
        <v>86</v>
      </c>
      <c r="I54" s="18">
        <f t="shared" si="2"/>
        <v>-1</v>
      </c>
      <c r="J54" s="20">
        <f t="shared" si="3"/>
        <v>-0.011627906976744186</v>
      </c>
    </row>
    <row r="55" spans="1:10" ht="12.75">
      <c r="A55" s="14"/>
      <c r="B55" s="15" t="s">
        <v>88</v>
      </c>
      <c r="C55" s="15" t="s">
        <v>7</v>
      </c>
      <c r="D55" s="29"/>
      <c r="E55" s="30">
        <v>3</v>
      </c>
      <c r="F55" s="30">
        <v>2</v>
      </c>
      <c r="G55" s="31">
        <v>1</v>
      </c>
      <c r="H55" s="31">
        <v>3</v>
      </c>
      <c r="I55" s="30">
        <f t="shared" si="2"/>
        <v>-3</v>
      </c>
      <c r="J55" s="32" t="str">
        <f t="shared" si="3"/>
        <v>na</v>
      </c>
    </row>
    <row r="56" spans="1:10" ht="12.75">
      <c r="A56" s="14"/>
      <c r="B56" s="13" t="s">
        <v>50</v>
      </c>
      <c r="C56" s="13" t="s">
        <v>6</v>
      </c>
      <c r="D56" s="18">
        <v>66</v>
      </c>
      <c r="E56" s="18">
        <v>57</v>
      </c>
      <c r="F56" s="18">
        <v>53</v>
      </c>
      <c r="G56" s="19">
        <v>56</v>
      </c>
      <c r="H56" s="19">
        <v>54</v>
      </c>
      <c r="I56" s="18">
        <f t="shared" si="2"/>
        <v>12</v>
      </c>
      <c r="J56" s="20">
        <f t="shared" si="3"/>
        <v>0.2222222222222222</v>
      </c>
    </row>
    <row r="57" spans="1:10" ht="12.75">
      <c r="A57" s="14"/>
      <c r="B57" s="13" t="s">
        <v>51</v>
      </c>
      <c r="C57" s="13" t="s">
        <v>6</v>
      </c>
      <c r="D57" s="18">
        <v>31</v>
      </c>
      <c r="E57" s="18">
        <v>36</v>
      </c>
      <c r="F57" s="18">
        <v>23</v>
      </c>
      <c r="G57" s="19">
        <v>33</v>
      </c>
      <c r="H57" s="19">
        <v>29</v>
      </c>
      <c r="I57" s="18">
        <f t="shared" si="2"/>
        <v>2</v>
      </c>
      <c r="J57" s="20">
        <f t="shared" si="3"/>
        <v>0.06896551724137931</v>
      </c>
    </row>
    <row r="58" spans="1:10" ht="12.75">
      <c r="A58" s="14"/>
      <c r="B58" s="15" t="s">
        <v>89</v>
      </c>
      <c r="C58" s="15" t="s">
        <v>6</v>
      </c>
      <c r="D58" s="29"/>
      <c r="E58" s="30">
        <v>102</v>
      </c>
      <c r="F58" s="30">
        <v>104</v>
      </c>
      <c r="G58" s="31">
        <v>107</v>
      </c>
      <c r="H58" s="31">
        <v>88</v>
      </c>
      <c r="I58" s="30">
        <f t="shared" si="2"/>
        <v>-88</v>
      </c>
      <c r="J58" s="32" t="str">
        <f t="shared" si="3"/>
        <v>na</v>
      </c>
    </row>
    <row r="59" spans="1:10" ht="12.75">
      <c r="A59" s="14"/>
      <c r="B59" s="13" t="s">
        <v>42</v>
      </c>
      <c r="C59" s="13" t="s">
        <v>6</v>
      </c>
      <c r="D59" s="18">
        <v>76</v>
      </c>
      <c r="E59" s="18">
        <v>53</v>
      </c>
      <c r="F59" s="18">
        <v>41</v>
      </c>
      <c r="G59" s="19">
        <v>24</v>
      </c>
      <c r="H59" s="19">
        <v>42</v>
      </c>
      <c r="I59" s="18">
        <f t="shared" si="2"/>
        <v>34</v>
      </c>
      <c r="J59" s="20">
        <f t="shared" si="3"/>
        <v>0.8095238095238095</v>
      </c>
    </row>
    <row r="60" spans="1:10" ht="12.75">
      <c r="A60" s="14"/>
      <c r="B60" s="13"/>
      <c r="C60" s="13" t="s">
        <v>7</v>
      </c>
      <c r="D60" s="18">
        <v>1</v>
      </c>
      <c r="E60" s="18">
        <v>3</v>
      </c>
      <c r="F60" s="18">
        <v>3</v>
      </c>
      <c r="G60" s="19">
        <v>5</v>
      </c>
      <c r="H60" s="19"/>
      <c r="I60" s="18">
        <f t="shared" si="2"/>
        <v>1</v>
      </c>
      <c r="J60" s="20" t="str">
        <f t="shared" si="3"/>
        <v>na</v>
      </c>
    </row>
    <row r="61" spans="1:10" ht="12.75">
      <c r="A61" s="14"/>
      <c r="B61" s="13" t="s">
        <v>52</v>
      </c>
      <c r="C61" s="13" t="s">
        <v>6</v>
      </c>
      <c r="D61" s="18"/>
      <c r="E61" s="18"/>
      <c r="F61" s="18"/>
      <c r="G61" s="19">
        <v>5</v>
      </c>
      <c r="H61" s="19">
        <v>3</v>
      </c>
      <c r="I61" s="18">
        <f t="shared" si="2"/>
        <v>-3</v>
      </c>
      <c r="J61" s="20" t="str">
        <f t="shared" si="3"/>
        <v>na</v>
      </c>
    </row>
    <row r="62" spans="1:10" ht="12.75">
      <c r="A62" s="14"/>
      <c r="B62" s="13" t="s">
        <v>53</v>
      </c>
      <c r="C62" s="13" t="s">
        <v>6</v>
      </c>
      <c r="D62" s="18">
        <v>8</v>
      </c>
      <c r="E62" s="18">
        <v>11</v>
      </c>
      <c r="F62" s="18">
        <v>6</v>
      </c>
      <c r="G62" s="19">
        <v>8</v>
      </c>
      <c r="H62" s="19">
        <v>7</v>
      </c>
      <c r="I62" s="18">
        <f t="shared" si="2"/>
        <v>1</v>
      </c>
      <c r="J62" s="20">
        <f t="shared" si="3"/>
        <v>0.14285714285714285</v>
      </c>
    </row>
    <row r="63" spans="1:10" ht="12.75">
      <c r="A63" s="14"/>
      <c r="B63" s="13"/>
      <c r="C63" s="13" t="s">
        <v>7</v>
      </c>
      <c r="D63" s="18">
        <v>11</v>
      </c>
      <c r="E63" s="18">
        <v>11</v>
      </c>
      <c r="F63" s="18">
        <v>14</v>
      </c>
      <c r="G63" s="19">
        <v>17</v>
      </c>
      <c r="H63" s="19">
        <v>15</v>
      </c>
      <c r="I63" s="18">
        <f t="shared" si="2"/>
        <v>-4</v>
      </c>
      <c r="J63" s="20">
        <f t="shared" si="3"/>
        <v>-0.26666666666666666</v>
      </c>
    </row>
    <row r="64" spans="1:10" ht="12.75">
      <c r="A64" s="14"/>
      <c r="B64" s="13" t="s">
        <v>54</v>
      </c>
      <c r="C64" s="13" t="s">
        <v>6</v>
      </c>
      <c r="D64" s="18">
        <v>40</v>
      </c>
      <c r="E64" s="18">
        <f>5+7+2+1+16</f>
        <v>31</v>
      </c>
      <c r="F64" s="18">
        <v>21</v>
      </c>
      <c r="G64" s="19">
        <v>17</v>
      </c>
      <c r="H64" s="19">
        <v>13</v>
      </c>
      <c r="I64" s="18">
        <f t="shared" si="2"/>
        <v>27</v>
      </c>
      <c r="J64" s="20">
        <f t="shared" si="3"/>
        <v>2.076923076923077</v>
      </c>
    </row>
    <row r="65" spans="1:10" ht="12.75">
      <c r="A65" s="14"/>
      <c r="B65" s="13" t="s">
        <v>55</v>
      </c>
      <c r="C65" s="13" t="s">
        <v>6</v>
      </c>
      <c r="D65" s="18">
        <v>3</v>
      </c>
      <c r="E65" s="18">
        <v>5</v>
      </c>
      <c r="F65" s="18">
        <v>6</v>
      </c>
      <c r="G65" s="19">
        <v>5</v>
      </c>
      <c r="H65" s="19">
        <v>3</v>
      </c>
      <c r="I65" s="18">
        <f t="shared" si="2"/>
        <v>0</v>
      </c>
      <c r="J65" s="20">
        <f t="shared" si="3"/>
        <v>0</v>
      </c>
    </row>
    <row r="66" spans="1:10" ht="12.75">
      <c r="A66" s="14"/>
      <c r="B66" s="13"/>
      <c r="C66" s="13" t="s">
        <v>56</v>
      </c>
      <c r="D66" s="18">
        <v>13</v>
      </c>
      <c r="E66" s="18">
        <v>10</v>
      </c>
      <c r="F66" s="18">
        <v>14</v>
      </c>
      <c r="G66" s="19">
        <v>15</v>
      </c>
      <c r="H66" s="19">
        <v>17</v>
      </c>
      <c r="I66" s="18">
        <f t="shared" si="2"/>
        <v>-4</v>
      </c>
      <c r="J66" s="20">
        <f t="shared" si="3"/>
        <v>-0.23529411764705882</v>
      </c>
    </row>
    <row r="67" spans="1:10" ht="12.75">
      <c r="A67" s="14"/>
      <c r="B67" s="13" t="s">
        <v>57</v>
      </c>
      <c r="C67" s="13" t="s">
        <v>6</v>
      </c>
      <c r="D67" s="18">
        <v>13</v>
      </c>
      <c r="E67" s="18">
        <f>8+5</f>
        <v>13</v>
      </c>
      <c r="F67" s="18">
        <v>6</v>
      </c>
      <c r="G67" s="19">
        <v>9</v>
      </c>
      <c r="H67" s="19">
        <v>7</v>
      </c>
      <c r="I67" s="18">
        <f t="shared" si="2"/>
        <v>6</v>
      </c>
      <c r="J67" s="20">
        <f t="shared" si="3"/>
        <v>0.8571428571428571</v>
      </c>
    </row>
    <row r="68" spans="1:10" ht="12.75">
      <c r="A68" s="14"/>
      <c r="B68" s="13" t="s">
        <v>58</v>
      </c>
      <c r="C68" s="13" t="s">
        <v>6</v>
      </c>
      <c r="D68" s="18">
        <v>3</v>
      </c>
      <c r="E68" s="18">
        <v>2</v>
      </c>
      <c r="F68" s="18">
        <v>11</v>
      </c>
      <c r="G68" s="19">
        <v>4</v>
      </c>
      <c r="H68" s="19">
        <v>2</v>
      </c>
      <c r="I68" s="18">
        <f t="shared" si="2"/>
        <v>1</v>
      </c>
      <c r="J68" s="20">
        <f t="shared" si="3"/>
        <v>0.5</v>
      </c>
    </row>
    <row r="69" spans="1:10" ht="12.75">
      <c r="A69" s="14"/>
      <c r="B69" s="13"/>
      <c r="C69" s="13" t="s">
        <v>7</v>
      </c>
      <c r="D69" s="18">
        <v>1</v>
      </c>
      <c r="E69" s="18">
        <v>4</v>
      </c>
      <c r="F69" s="18">
        <v>5</v>
      </c>
      <c r="G69" s="19">
        <v>1</v>
      </c>
      <c r="H69" s="19">
        <v>4</v>
      </c>
      <c r="I69" s="18">
        <f t="shared" si="2"/>
        <v>-3</v>
      </c>
      <c r="J69" s="20">
        <f t="shared" si="3"/>
        <v>-0.75</v>
      </c>
    </row>
    <row r="70" spans="1:10" ht="12.75">
      <c r="A70" s="14"/>
      <c r="B70" s="13" t="s">
        <v>59</v>
      </c>
      <c r="C70" s="13" t="s">
        <v>6</v>
      </c>
      <c r="D70" s="18">
        <v>80</v>
      </c>
      <c r="E70" s="18">
        <v>88</v>
      </c>
      <c r="F70" s="18">
        <v>75</v>
      </c>
      <c r="G70" s="19">
        <v>74</v>
      </c>
      <c r="H70" s="19">
        <v>80</v>
      </c>
      <c r="I70" s="18">
        <f aca="true" t="shared" si="4" ref="I70:I79">D70-H70</f>
        <v>0</v>
      </c>
      <c r="J70" s="20">
        <f t="shared" si="3"/>
        <v>0</v>
      </c>
    </row>
    <row r="71" spans="1:10" ht="12.75">
      <c r="A71" s="14"/>
      <c r="B71" s="13" t="s">
        <v>60</v>
      </c>
      <c r="C71" s="13" t="s">
        <v>6</v>
      </c>
      <c r="D71" s="18">
        <v>156</v>
      </c>
      <c r="E71" s="18">
        <v>144</v>
      </c>
      <c r="F71" s="18">
        <v>154</v>
      </c>
      <c r="G71" s="19">
        <v>110</v>
      </c>
      <c r="H71" s="19">
        <v>142</v>
      </c>
      <c r="I71" s="18">
        <f t="shared" si="4"/>
        <v>14</v>
      </c>
      <c r="J71" s="20">
        <f>IF(OR(D71="",H71=""),"na",I71/H71)</f>
        <v>0.09859154929577464</v>
      </c>
    </row>
    <row r="72" spans="1:10" ht="12.75">
      <c r="A72" s="14"/>
      <c r="B72" s="13" t="s">
        <v>76</v>
      </c>
      <c r="C72" s="13" t="s">
        <v>6</v>
      </c>
      <c r="D72" s="18">
        <v>19</v>
      </c>
      <c r="E72" s="18">
        <v>5</v>
      </c>
      <c r="F72" s="18">
        <v>2</v>
      </c>
      <c r="G72" s="19"/>
      <c r="H72" s="19"/>
      <c r="I72" s="18">
        <f t="shared" si="4"/>
        <v>19</v>
      </c>
      <c r="J72" s="20" t="str">
        <f>IF(OR(D72="",H72=""),"na",I72/H72)</f>
        <v>na</v>
      </c>
    </row>
    <row r="73" spans="1:10" ht="12.75">
      <c r="A73" s="14"/>
      <c r="B73" s="13" t="s">
        <v>61</v>
      </c>
      <c r="C73" s="13" t="s">
        <v>6</v>
      </c>
      <c r="D73" s="18">
        <v>32</v>
      </c>
      <c r="E73" s="18">
        <f>15+17</f>
        <v>32</v>
      </c>
      <c r="F73" s="18">
        <v>19</v>
      </c>
      <c r="G73" s="19">
        <v>17</v>
      </c>
      <c r="H73" s="19">
        <v>30</v>
      </c>
      <c r="I73" s="18">
        <f t="shared" si="4"/>
        <v>2</v>
      </c>
      <c r="J73" s="20">
        <f>IF(OR(D73="",H73=""),"na",I73/H73)</f>
        <v>0.06666666666666667</v>
      </c>
    </row>
    <row r="74" spans="1:10" ht="12.75">
      <c r="A74" s="14"/>
      <c r="B74" s="13" t="s">
        <v>62</v>
      </c>
      <c r="C74" s="13" t="s">
        <v>6</v>
      </c>
      <c r="D74" s="18">
        <v>1</v>
      </c>
      <c r="E74" s="18">
        <v>3</v>
      </c>
      <c r="F74" s="18">
        <v>5</v>
      </c>
      <c r="G74" s="19">
        <v>5</v>
      </c>
      <c r="H74" s="19">
        <v>5</v>
      </c>
      <c r="I74" s="18">
        <f t="shared" si="4"/>
        <v>-4</v>
      </c>
      <c r="J74" s="20">
        <f>IF(OR(D74="",H74=""),"na",I74/H74)</f>
        <v>-0.8</v>
      </c>
    </row>
    <row r="75" spans="1:10" ht="12.75">
      <c r="A75" s="14"/>
      <c r="B75" s="13" t="s">
        <v>63</v>
      </c>
      <c r="C75" s="13" t="s">
        <v>6</v>
      </c>
      <c r="D75" s="18">
        <v>3</v>
      </c>
      <c r="E75" s="18">
        <v>6</v>
      </c>
      <c r="F75" s="18">
        <v>8</v>
      </c>
      <c r="G75" s="19">
        <v>6</v>
      </c>
      <c r="H75" s="19">
        <v>10</v>
      </c>
      <c r="I75" s="18">
        <f t="shared" si="4"/>
        <v>-7</v>
      </c>
      <c r="J75" s="20">
        <f>IF(OR(D75="",H75=""),"na",I75/H75)</f>
        <v>-0.7</v>
      </c>
    </row>
    <row r="76" spans="1:10" ht="12.75">
      <c r="A76" s="14"/>
      <c r="B76" s="13"/>
      <c r="C76" s="13" t="s">
        <v>45</v>
      </c>
      <c r="D76" s="18">
        <v>9</v>
      </c>
      <c r="E76" s="18">
        <v>17</v>
      </c>
      <c r="F76" s="18">
        <v>16</v>
      </c>
      <c r="G76" s="19">
        <v>15</v>
      </c>
      <c r="H76" s="19">
        <v>12</v>
      </c>
      <c r="I76" s="18">
        <f t="shared" si="4"/>
        <v>-3</v>
      </c>
      <c r="J76" s="20">
        <f>IF(OR(D76="",H76=""),"na",I76/H76)</f>
        <v>-0.25</v>
      </c>
    </row>
    <row r="77" spans="1:10" ht="12.75">
      <c r="A77" s="9" t="s">
        <v>64</v>
      </c>
      <c r="B77" s="10"/>
      <c r="C77" s="11" t="s">
        <v>65</v>
      </c>
      <c r="D77" s="16">
        <f>D78</f>
        <v>199</v>
      </c>
      <c r="E77" s="16">
        <f>E78</f>
        <v>83</v>
      </c>
      <c r="F77" s="16">
        <v>3</v>
      </c>
      <c r="G77" s="23">
        <v>87</v>
      </c>
      <c r="H77" s="23">
        <v>79</v>
      </c>
      <c r="I77" s="16">
        <f t="shared" si="4"/>
        <v>120</v>
      </c>
      <c r="J77" s="17">
        <f>IF(OR(D77="",H77=""),"na",I77/H77)</f>
        <v>1.518987341772152</v>
      </c>
    </row>
    <row r="78" spans="1:10" ht="12.75">
      <c r="A78" s="14"/>
      <c r="B78" s="13" t="s">
        <v>64</v>
      </c>
      <c r="C78" s="13" t="s">
        <v>77</v>
      </c>
      <c r="D78" s="18">
        <v>199</v>
      </c>
      <c r="E78" s="18">
        <v>83</v>
      </c>
      <c r="F78" s="18">
        <v>3</v>
      </c>
      <c r="G78" s="19">
        <v>87</v>
      </c>
      <c r="H78" s="19">
        <v>79</v>
      </c>
      <c r="I78" s="18">
        <f t="shared" si="4"/>
        <v>120</v>
      </c>
      <c r="J78" s="20">
        <f>IF(OR(D78="",H78=""),"na",I78/H78)</f>
        <v>1.518987341772152</v>
      </c>
    </row>
    <row r="79" spans="1:10" ht="12.75">
      <c r="A79" s="5" t="s">
        <v>1</v>
      </c>
      <c r="B79" s="6"/>
      <c r="C79" s="8" t="s">
        <v>65</v>
      </c>
      <c r="D79" s="21">
        <f>SUM(D77,D43,D31,D29,D22,D9,D7,D40)</f>
        <v>2866</v>
      </c>
      <c r="E79" s="21">
        <f>SUM(E77,E43,E31,E29,E22,E9,E7)</f>
        <v>2566</v>
      </c>
      <c r="F79" s="21">
        <f>SUM(F77,F43,F31,F29,F22,F9,F7)</f>
        <v>2506</v>
      </c>
      <c r="G79" s="21">
        <f>SUM(G77,G43,G31,G29,G22,G9,G7)</f>
        <v>2450</v>
      </c>
      <c r="H79" s="21">
        <f>SUM(H77,H43,H31,H29,H22,H9,H7)</f>
        <v>2376</v>
      </c>
      <c r="I79" s="21">
        <f t="shared" si="4"/>
        <v>490</v>
      </c>
      <c r="J79" s="22">
        <f>IF(OR(D79="",H79=""),"na",I79/H79)</f>
        <v>0.20622895622895623</v>
      </c>
    </row>
    <row r="80" spans="1:10" ht="12.75">
      <c r="A80" s="39" t="s">
        <v>78</v>
      </c>
      <c r="B80" s="39"/>
      <c r="C80" s="39"/>
      <c r="D80" s="39"/>
      <c r="E80" s="39"/>
      <c r="F80" s="39"/>
      <c r="G80" s="39"/>
      <c r="H80" s="39"/>
      <c r="I80" s="24"/>
      <c r="J80" s="25"/>
    </row>
  </sheetData>
  <sheetProtection password="9BF1" sheet="1" selectLockedCells="1" selectUnlockedCells="1"/>
  <mergeCells count="7">
    <mergeCell ref="A80:H80"/>
    <mergeCell ref="A1:J1"/>
    <mergeCell ref="A2:J2"/>
    <mergeCell ref="I5:I6"/>
    <mergeCell ref="J5:J6"/>
    <mergeCell ref="A3:J3"/>
    <mergeCell ref="E5:H5"/>
  </mergeCells>
  <printOptions horizontalCentered="1"/>
  <pageMargins left="0.44" right="0.27" top="0.43" bottom="0.75" header="0.17" footer="0.3"/>
  <pageSetup horizontalDpi="600" verticalDpi="600" orientation="landscape" scale="90" r:id="rId1"/>
  <headerFooter>
    <oddFooter>&amp;L&amp;"Arial,Bold Italic"&amp;8**Bachelor of Science in Geology and the Bachelor of Arts in Journalism moved out of Liberal Arts.&amp;R&amp;"Arial,Bold Italic"&amp;9&amp;K000000Prepared by Institutional Research &amp; Assessment (js/tg)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Tiffany</cp:lastModifiedBy>
  <cp:lastPrinted>2012-01-25T16:35:01Z</cp:lastPrinted>
  <dcterms:created xsi:type="dcterms:W3CDTF">2008-11-04T21:27:16Z</dcterms:created>
  <dcterms:modified xsi:type="dcterms:W3CDTF">2012-01-25T16:51:08Z</dcterms:modified>
  <cp:category/>
  <cp:version/>
  <cp:contentType/>
  <cp:contentStatus/>
</cp:coreProperties>
</file>